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завершены'!$A$1:$P$4346</definedName>
    <definedName name="Z_00CA1D91_97FF_4D84_850C_D045E209A49D_.wvu.FilterData" localSheetId="0" hidden="1">'100% завершены'!$A$1:$P$4058</definedName>
    <definedName name="Z_00CA1D91_97FF_4D84_850C_D045E209A49D_.wvu.PrintArea" localSheetId="0" hidden="1">'100% завершены'!$A$1:$P$4058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завершены'!$A$1:$P$4058</definedName>
    <definedName name="Z_0174552B_E42E_49BE_8A78_6B13936D7F8B_.wvu.PrintArea" localSheetId="0" hidden="1">'100% завершены'!$A$1:$P$4058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завершены'!$A$1:$P$4058</definedName>
    <definedName name="Z_0D58E925_360A_4F2A_B479_807567762B20_.wvu.FilterData" localSheetId="0" hidden="1">'100% завершены'!$A$1:$P$4058</definedName>
    <definedName name="Z_0E55F450_1C87_472E_8E84_DF73E77C976D_.wvu.FilterData" localSheetId="0" hidden="1">'100% завершены'!$A$1:$P$3500</definedName>
    <definedName name="Z_0FE77E57_0229_42AC_8525_298EEC39C936_.wvu.FilterData" localSheetId="0" hidden="1">'100% завершены'!$A$1:$P$3483</definedName>
    <definedName name="Z_10E82DD7_4BA3_4D7F_859B_926F6C3E697E_.wvu.FilterData" localSheetId="0" hidden="1">'100% завершены'!$A$1:$P$4058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завершены'!$A$1:$QI$3567</definedName>
    <definedName name="Z_166AF383_6B26_40E1_B028_88CA25BE65E6_.wvu.PrintArea" localSheetId="0" hidden="1">'100% завершены'!$A$1:$P$4058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завершены'!$A$1:$P$4058</definedName>
    <definedName name="Z_17618050_AF3B_45DE_9826_CCF1941D0189_.wvu.FilterData" localSheetId="0" hidden="1">'100% завершены'!$A$1:$P$3514</definedName>
    <definedName name="Z_17916D7C_FC80_4339_98C4_B9719BB1814F_.wvu.FilterData" localSheetId="0" hidden="1">'100% завершены'!$A$1:$P$4058</definedName>
    <definedName name="Z_17916D7C_FC80_4339_98C4_B9719BB1814F_.wvu.PrintArea" localSheetId="0" hidden="1">'100% завершены'!$A$1:$P$4058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завершены'!$A$1:$P$4058</definedName>
    <definedName name="Z_1FB119F2_1617_4E5F_B53B_E219984422C2_.wvu.FilterData" localSheetId="0" hidden="1">'100% завершены'!$A$1:$P$3507</definedName>
    <definedName name="Z_2144BCB8_36A7_4717_9428_A17CD9D39F52_.wvu.FilterData" localSheetId="0" hidden="1">'100% завершены'!$A$1:$P$4058</definedName>
    <definedName name="Z_2144BCB8_36A7_4717_9428_A17CD9D39F52_.wvu.PrintArea" localSheetId="0" hidden="1">'100% завершены'!$A$1:$P$4058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завершены'!$A$1:$P$3501</definedName>
    <definedName name="Z_22991B32_E218_4AA8_B8A3_4818FD8A45BA_.wvu.FilterData" localSheetId="0" hidden="1">'100% завершены'!$A$1:$P$3519</definedName>
    <definedName name="Z_28035A5B_6D37_426E_81FB_01D1F9EFD1ED_.wvu.FilterData" localSheetId="0" hidden="1">'100% завершены'!$A$1:$P$4058</definedName>
    <definedName name="Z_2A5EB948_76C6_4A86_A468_31490B2B3EAD_.wvu.FilterData" localSheetId="0" hidden="1">'100% завершены'!$A$1:$P$4058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завершены'!$A$1:$P$3560</definedName>
    <definedName name="Z_2BAE64B2_55CE_452F_8012_27A5E0C8C851_.wvu.PrintArea" localSheetId="0" hidden="1">'100% завершены'!$A$1:$P$4058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завершены'!$A$1:$P$3519</definedName>
    <definedName name="Z_2F5991D2_7915_4B78_BBF9_FE69E2F8BA6A_.wvu.FilterData" localSheetId="0" hidden="1">'100% завершены'!$A$1:$P$4058</definedName>
    <definedName name="Z_2F5991D2_7915_4B78_BBF9_FE69E2F8BA6A_.wvu.PrintArea" localSheetId="0" hidden="1">'100% завершены'!$A$1:$P$4058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завершены'!$A$1:$P$3559</definedName>
    <definedName name="Z_3081E3B9_6271_4358_BBDB_3C039BAB7499_.wvu.PrintArea" localSheetId="0" hidden="1">'100% завершены'!$A$1:$P$4058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завершены'!$A$1:$P$3560</definedName>
    <definedName name="Z_32D4987C_6BD3_40FA_82CE_1E1243A844A9_.wvu.PrintArea" localSheetId="0" hidden="1">'100% завершены'!$A$1:$P$4058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завершены'!$A$1:$P$4058</definedName>
    <definedName name="Z_36D027FE_E02A_4E29_A570_1CD06780EFE4_.wvu.FilterData" localSheetId="0" hidden="1">'100% завершены'!$A$1:$P$4058</definedName>
    <definedName name="Z_3817B1F7_BF13_4AE4_86F1_ED7959D0B34F_.wvu.FilterData" localSheetId="0" hidden="1">'100% завершены'!$A$1:$P$4058</definedName>
    <definedName name="Z_3817B1F7_BF13_4AE4_86F1_ED7959D0B34F_.wvu.PrintArea" localSheetId="0" hidden="1">'100% завершены'!$A$1:$P$4058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завершены'!$A$1:$P$3516</definedName>
    <definedName name="Z_3C6AB51F_4039_4705_8C05_90AAD1A16CF4_.wvu.FilterData" localSheetId="0" hidden="1">'100% завершены'!$A$1:$P$3502</definedName>
    <definedName name="Z_3DAE358F_ABBC_4F1C_AD62_D0D6EEC5ABDF_.wvu.FilterData" localSheetId="0" hidden="1">'100% завершены'!$A$1:$P$4058</definedName>
    <definedName name="Z_3EBF083A_BABE_4A15_9EF8_F154FC276F97_.wvu.FilterData" localSheetId="0" hidden="1">'100% завершены'!$A$1:$P$4058</definedName>
    <definedName name="Z_3FD39997_7C70_4876_AE74_58D9048FD32F_.wvu.FilterData" localSheetId="0" hidden="1">'100% завершены'!$A$1:$P$3485</definedName>
    <definedName name="Z_3FEB1961_1EEB_4E8D_BB1B_A7FDFC4FD87B_.wvu.FilterData" localSheetId="0" hidden="1">'100% завершены'!$1:$3567</definedName>
    <definedName name="Z_4029C2FF_DE04_4DD5_9DBE_D50C29BA1EC8_.wvu.FilterData" localSheetId="0" hidden="1">'100% завершены'!$A$1:$P$3520</definedName>
    <definedName name="Z_410E6186_7197_4479_BCBD_06FA2D20284A_.wvu.FilterData" localSheetId="0" hidden="1">'100% завершены'!$A$1:$P$4058</definedName>
    <definedName name="Z_41FE640E_22B0_42FD_AE86_030E091A3C69_.wvu.FilterData" localSheetId="0" hidden="1">'100% завершены'!$A$1:$P$4058</definedName>
    <definedName name="Z_41FE640E_22B0_42FD_AE86_030E091A3C69_.wvu.PrintArea" localSheetId="0" hidden="1">'100% завершены'!$A$1:$P$4058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завершены'!$A$1:$P$4058</definedName>
    <definedName name="Z_43D13561_911F_4D80_9CD4_9DB396ACD1FB_.wvu.FilterData" localSheetId="0" hidden="1">'100% завершены'!$A$1:$P$3514</definedName>
    <definedName name="Z_43EB7243_63CE_4EBF_9C66_EEF2550F7775_.wvu.FilterData" localSheetId="0" hidden="1">'100% завершены'!$A$1:$P$3522</definedName>
    <definedName name="Z_445B2526_135F_43DD_B72D_D8482CA02BF6_.wvu.FilterData" localSheetId="0" hidden="1">'100% завершены'!$A$1:$P$3496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завершены'!$A$1:$P$4058</definedName>
    <definedName name="Z_458BBDF7_1B79_48DA_ACB4_DB17A99A884E_.wvu.PrintArea" localSheetId="0" hidden="1">'100% завершены'!$A$1:$P$4058</definedName>
    <definedName name="Z_46713884_E986_45B7_BFFF_170C0EFBD3D0_.wvu.FilterData" localSheetId="0" hidden="1">'100% завершены'!$A$1:$P$4058</definedName>
    <definedName name="Z_46713884_E986_45B7_BFFF_170C0EFBD3D0_.wvu.PrintArea" localSheetId="0" hidden="1">'100% завершены'!$A$1:$P$4058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завершены'!$A$1:$P$4058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завершены'!$A$1:$P$3560</definedName>
    <definedName name="Z_493AEB07_A077_45DD_AE7F_6DC9978EBEB5_.wvu.PrintArea" localSheetId="0" hidden="1">'100% завершены'!$A$1:$P$4058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завершены'!$A$1:$P$4058</definedName>
    <definedName name="Z_4CDC80FF_C8E3_407A_9BD5_613C375DB1EB_.wvu.FilterData" localSheetId="0" hidden="1">'100% завершены'!$A$1:$P$3519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завершены'!$A$1:$P$4058</definedName>
    <definedName name="Z_50142902_9C53_4ABF_9E19_B25E64CCA323_.wvu.PrintArea" localSheetId="0" hidden="1">'100% завершены'!$A$1:$P$4058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завершены'!$A$1:$P$3560</definedName>
    <definedName name="Z_54D6F975_B0DD_4BA6_85A1_CEBAA1D50CA6_.wvu.FilterData" localSheetId="0" hidden="1">'100% завершены'!$A$1:$P$3514</definedName>
    <definedName name="Z_54D6F975_B0DD_4BA6_85A1_CEBAA1D50CA6_.wvu.PrintArea" localSheetId="0" hidden="1">'100% завершены'!$A$1:$P$4058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завершены'!$A$1:$P$3512</definedName>
    <definedName name="Z_57EB6A0F_FD91_408D_AF3D_D2D58CACE461_.wvu.FilterData" localSheetId="0" hidden="1">'100% завершены'!$A$1:$P$3560</definedName>
    <definedName name="Z_57EB6A0F_FD91_408D_AF3D_D2D58CACE461_.wvu.PrintArea" localSheetId="0" hidden="1">'100% завершены'!$A$1:$P$4058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завершены'!$A$1:$P$4058</definedName>
    <definedName name="Z_5D969CFA_1A2B_4275_A278_1F713A62252C_.wvu.FilterData" localSheetId="0" hidden="1">'100% завершены'!$A$1:$P$4058</definedName>
    <definedName name="Z_5F3141D1_F559_4763_BDB2_A997C6FC788A_.wvu.FilterData" localSheetId="0" hidden="1">'100% завершены'!$A$1:$P$4058</definedName>
    <definedName name="Z_60354A68_FD3A_48A5_9E12_1244BECA92A4_.wvu.FilterData" localSheetId="0" hidden="1">'100% завершены'!$A$1:$P$3491</definedName>
    <definedName name="Z_60E18830_A7FF_4262_9627_F7C5519A7808_.wvu.FilterData" localSheetId="0" hidden="1">'100% завершены'!$A$1:$P$3519</definedName>
    <definedName name="Z_65F859ED_2097_4983_886F_8572885FDAF6_.wvu.FilterData" localSheetId="0" hidden="1">'100% завершены'!$A$1:$QI$3572</definedName>
    <definedName name="Z_67FE20A0_B497_4D27_86D8_CBA817AF9CB8_.wvu.FilterData" localSheetId="0" hidden="1">'100% завершены'!$A$1:$P$3496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завершены'!$A$1:$P$3518</definedName>
    <definedName name="Z_68EF4AC4_49AA_42C8_BC75_81DCEE842340_.wvu.PrintArea" localSheetId="0" hidden="1">'100% завершены'!$A$1:$P$4058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завершены'!$A$1:$P$3512</definedName>
    <definedName name="Z_6FD28129_5A36_4844_8339_6BEEF05BE7D3_.wvu.FilterData" localSheetId="0" hidden="1">'100% завершены'!$A$1:$P$4058</definedName>
    <definedName name="Z_6FD28129_5A36_4844_8339_6BEEF05BE7D3_.wvu.PrintArea" localSheetId="0" hidden="1">'100% завершены'!$A$1:$P$4058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завершены'!$A$1:$P$3437</definedName>
    <definedName name="Z_71CE2E0F_4E2C_46CA_9BBA_B13104F47B20_.wvu.PrintArea" localSheetId="0" hidden="1">'100% завершены'!$A$1:$P$4058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завершены'!$A$1:$P$3524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завершены'!$A$1:$P$4058</definedName>
    <definedName name="Z_765B092E_5F92_4318_B9D9_EDEE70D71D48_.wvu.PrintArea" localSheetId="0" hidden="1">'100% завершены'!$A$1:$P$4058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завершены'!$A$1:$P$3512</definedName>
    <definedName name="Z_7BB3E54A_1A16_40D7_908B_0F56BC877498_.wvu.FilterData" localSheetId="0" hidden="1">'100% завершены'!$A$1:$P$3524</definedName>
    <definedName name="Z_7EB201D6_3A4B_48A5_BAF1_AECE63AA7E09_.wvu.FilterData" localSheetId="0" hidden="1">'100% завершены'!$A$1:$P$3488</definedName>
    <definedName name="Z_8147423C_867D_43CE_8EDC_749595AC201D_.wvu.FilterData" localSheetId="0" hidden="1">'100% завершены'!$A$1:$P$4058</definedName>
    <definedName name="Z_81979C77_CF92_44CF_94B1_1CCD292A9C9E_.wvu.FilterData" localSheetId="0" hidden="1">'100% завершены'!$A$1:$P$3560</definedName>
    <definedName name="Z_81979C77_CF92_44CF_94B1_1CCD292A9C9E_.wvu.PrintArea" localSheetId="0" hidden="1">'100% завершены'!$A$1:$P$4058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завершены'!$A$1:$P$3535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завершены'!$A$1:$P$3522</definedName>
    <definedName name="Z_87C119BF_EE40_4A0B_AD59_1F58362F964A_.wvu.PrintArea" localSheetId="0" hidden="1">'100% завершены'!$A$1:$P$4058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завершены'!$A$1:$P$4058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завершены'!$A$1:$QI$3572</definedName>
    <definedName name="Z_8A34BC5A_8D1B_4077_AA06_8C35724C81ED_.wvu.PrintArea" localSheetId="0" hidden="1">'100% завершены'!$A$1:$P$4058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завершены'!$A$1:$P$3519</definedName>
    <definedName name="Z_8D91EF2A_01BD_4B7E_9415_36EAB1A59F98_.wvu.FilterData" localSheetId="0" hidden="1">'100% завершены'!$A$1:$P$4058</definedName>
    <definedName name="Z_8E8127E6_09C8_4F1E_A695_F477F02CDCE5_.wvu.FilterData" localSheetId="0" hidden="1">'100% завершены'!$A$1:$P$4058</definedName>
    <definedName name="Z_8FE1834E_3484_47E5_B061_322F349C7C2A_.wvu.FilterData" localSheetId="0" hidden="1">'100% завершены'!$A$1:$P$3519</definedName>
    <definedName name="Z_902AEFB5_F685_4A52_8B06_B1B2DB74DC0E_.wvu.FilterData" localSheetId="0" hidden="1">'100% завершены'!$A$1:$P$4058</definedName>
    <definedName name="Z_9329CF61_FD91_4C66_A0EA_6D1FC54105B8_.wvu.FilterData" localSheetId="0" hidden="1">'100% завершены'!$A$1:$QI$3572</definedName>
    <definedName name="Z_95DB03CA_4396_4289_9586_932E3FF7AFC3_.wvu.FilterData" localSheetId="0" hidden="1">'100% завершены'!$A$1:$P$3560</definedName>
    <definedName name="Z_95DB03CA_4396_4289_9586_932E3FF7AFC3_.wvu.PrintArea" localSheetId="0" hidden="1">'100% завершены'!$A$1:$P$4058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завершены'!$A$1:$P$4058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завершены'!$A$1:$P$3560</definedName>
    <definedName name="Z_9862BAAD_B011_4598_A231_0C94009A0ACE_.wvu.PrintArea" localSheetId="0" hidden="1">'100% завершены'!$A$1:$P$4058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завершены'!$A$1:$P$3508</definedName>
    <definedName name="Z_9EFEDD8C_880F_44C8_9FE8_4350FD14B0B5_.wvu.FilterData" localSheetId="0" hidden="1">'100% завершены'!$A$1:$P$4058</definedName>
    <definedName name="Z_A0494F54_1040_4E53_A95B_A398B291363C_.wvu.FilterData" localSheetId="0" hidden="1">'100% завершены'!$A$1:$P$3512</definedName>
    <definedName name="Z_A20A8978_2B67_481E_A4A4_B0DBC4A70BC5_.wvu.FilterData" localSheetId="0" hidden="1">'100% завершены'!$A$1:$P$4058</definedName>
    <definedName name="Z_A20A8978_2B67_481E_A4A4_B0DBC4A70BC5_.wvu.PrintArea" localSheetId="0" hidden="1">'100% завершены'!$A$1:$P$4058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завершены'!$A$1:$P$4058</definedName>
    <definedName name="Z_A25E16F1_5DC9_4016_81D2_CCDE3F6F8895_.wvu.PrintArea" localSheetId="0" hidden="1">'100% завершены'!$A$1:$P$4058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завершены'!$A$1:$P$3498</definedName>
    <definedName name="Z_A7A94015_753B_4DA5_84BA_CAA806588427_.wvu.FilterData" localSheetId="0" hidden="1">'100% завершены'!$A$1:$P$3547</definedName>
    <definedName name="Z_A7A94015_753B_4DA5_84BA_CAA806588427_.wvu.PrintArea" localSheetId="0" hidden="1">'100% завершены'!$A$1:$P$4058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завершены'!$A$1:$P$3519</definedName>
    <definedName name="Z_AD62C237_3E03_45F9_8034_57675EFD3635_.wvu.PrintArea" localSheetId="0" hidden="1">'100% завершены'!$A$1:$P$4058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завершены'!$A$1:$P$3514</definedName>
    <definedName name="Z_ADD57774_2316_4685_B1D5_F429023D9553_.wvu.PrintArea" localSheetId="0" hidden="1">'100% завершены'!$A$1:$P$4058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завершены'!$A$1:$P$3535</definedName>
    <definedName name="Z_AF885C3D_ADD2_4E08_A8F0_412E684B9B9D_.wvu.PrintArea" localSheetId="0" hidden="1">'100% завершены'!$A$1:$P$4058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завершены'!$A$1:$P$3500</definedName>
    <definedName name="Z_B06516D2_4CE3_494D_9425_0218ED341E26_.wvu.PrintArea" localSheetId="0" hidden="1">'100% завершены'!$A$1:$P$4058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завершены'!$A$1:$P$4058</definedName>
    <definedName name="Z_B5F6A564_E3B8_4B81_9D6C_F945C8AD2AC2_.wvu.PrintArea" localSheetId="0" hidden="1">'100% завершены'!$A$1:$P$4058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завершены'!$A$1:$P$3560</definedName>
    <definedName name="Z_B60CB780_6689_446A_B7EB_53AF35C1CC45_.wvu.PrintArea" localSheetId="0" hidden="1">'100% завершены'!$A$1:$P$4058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завершены'!$A$1:$P$3547</definedName>
    <definedName name="Z_BBBC5041_72F9_491A_8F20_EE619F4BE572_.wvu.FilterData" localSheetId="0" hidden="1">'100% завершены'!$A$1:$P$3559</definedName>
    <definedName name="Z_BBBC5041_72F9_491A_8F20_EE619F4BE572_.wvu.PrintArea" localSheetId="0" hidden="1">'100% завершены'!$A$1:$P$4058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завершены'!$A$1:$P$4058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завершены'!$A$1:$P$3560</definedName>
    <definedName name="Z_C105665C_2A19_4AA0_A076_888C2C92EBDB_.wvu.PrintArea" localSheetId="0" hidden="1">'100% завершены'!$A$1:$P$4058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завершены'!$A$1:$P$3519</definedName>
    <definedName name="Z_C3A7CCA4_6CD6_4F7A_B653_D3AEFE03A16D_.wvu.FilterData" localSheetId="0" hidden="1">'100% завершены'!$A$1:$P$3547</definedName>
    <definedName name="Z_C544F845_D747_446B_BEDB_6B041A0ED2C8_.wvu.FilterData" localSheetId="0" hidden="1">'100% завершены'!$A$1:$P$3514</definedName>
    <definedName name="Z_C5EB9EE2_234B_4339_A62A_AEF9147C173C_.wvu.FilterData" localSheetId="0" hidden="1">'100% завершены'!$A$1:$P$3524</definedName>
    <definedName name="Z_CD0C71F5_C27A_4A91_9361_0B60B3813DDC_.wvu.FilterData" localSheetId="0" hidden="1">'100% завершены'!$A$1:$P$4058</definedName>
    <definedName name="Z_CE5A40D2_58C3_4411_9787_0C57594431EB_.wvu.FilterData" localSheetId="0" hidden="1">'100% завершены'!$A$1:$P$4058</definedName>
    <definedName name="Z_CF388418_0239_4717_869E_8EE043423F8E_.wvu.FilterData" localSheetId="0" hidden="1">'100% завершены'!$A$1:$P$3520</definedName>
    <definedName name="Z_CFF9A598_5222_4B03_BDFD_F0150CA4833A_.wvu.FilterData" localSheetId="0" hidden="1">'100% завершены'!$A$1:$P$3560</definedName>
    <definedName name="Z_D490B50E_DFE8_419F_8A4C_833BAE9E6ACB_.wvu.FilterData" localSheetId="0" hidden="1">'100% завершены'!$A$1:$P$4058</definedName>
    <definedName name="Z_D5D7BF88_E114_4292_894B_6861074329A6_.wvu.FilterData" localSheetId="0" hidden="1">'100% завершены'!$A$1:$P$4058</definedName>
    <definedName name="Z_D73CCB5D_E62E_45DF_BC8C_093D7240990F_.wvu.FilterData" localSheetId="0" hidden="1">'100% завершены'!$A$1:$P$4058</definedName>
    <definedName name="Z_D890BDDA_BC6B_4DB3_AE22_0F36A85C94B6_.wvu.FilterData" localSheetId="0" hidden="1">'100% завершены'!$A$1:$P$4058</definedName>
    <definedName name="Z_D9D29098_E3D0_4978_947F_8E55605DDF72_.wvu.FilterData" localSheetId="0" hidden="1">'100% завершены'!$A$1:$P$3560</definedName>
    <definedName name="Z_D9D29098_E3D0_4978_947F_8E55605DDF72_.wvu.PrintArea" localSheetId="0" hidden="1">'100% завершены'!$A$1:$P$4058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завершены'!$A$1:$P$3520</definedName>
    <definedName name="Z_DA8EE3CA_3F51_45CD_A6AC_C671F04045A9_.wvu.FilterData" localSheetId="0" hidden="1">'100% завершены'!$A$1:$P$3535</definedName>
    <definedName name="Z_E1499463_D8FD_4BEE_823C_7243B456FD4F_.wvu.FilterData" localSheetId="0" hidden="1">'100% завершены'!$A$1:$P$3512</definedName>
    <definedName name="Z_E1499463_D8FD_4BEE_823C_7243B456FD4F_.wvu.PrintArea" localSheetId="0" hidden="1">'100% завершены'!$A$1:$P$4058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завершены'!$A$1:$P$3527</definedName>
    <definedName name="Z_E29C352F_91CA_4225_BE72_1D716E15A005_.wvu.PrintArea" localSheetId="0" hidden="1">'100% завершены'!$A$1:$P$4058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завершены'!$A$1:$P$3522</definedName>
    <definedName name="Z_E345B418_546D_42A7_A866_E18D1FCB9328_.wvu.PrintArea" localSheetId="0" hidden="1">'100% завершены'!$A$1:$P$4058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завершены'!$A$1:$P$3518</definedName>
    <definedName name="Z_E7903052_F3BA_4D13_9954_87227267C145_.wvu.FilterData" localSheetId="0" hidden="1">'100% завершены'!$A$1:$P$3488</definedName>
    <definedName name="Z_EE0AC204_3FCE_4F54_A6D8_0F1A0B3C1B5C_.wvu.FilterData" localSheetId="0" hidden="1">'100% завершены'!$A$1:$P$4058</definedName>
    <definedName name="Z_EE0AC204_3FCE_4F54_A6D8_0F1A0B3C1B5C_.wvu.PrintArea" localSheetId="0" hidden="1">'100% завершены'!$A$1:$P$4058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завершены'!$A$1:$P$3524</definedName>
    <definedName name="Z_F32E9945_D61A_4598_8FF6_44F947B90D2F_.wvu.FilterData" localSheetId="0" hidden="1">'100% завершены'!$A$1:$P$4058</definedName>
    <definedName name="Z_F492963C_93B8_4D73_A0FD_DB16B9D85BE2_.wvu.FilterData" localSheetId="0" hidden="1">'100% завершены'!$A$1:$P$3506</definedName>
    <definedName name="Z_F4D4CA03_6813_461F_9697_E41905B94925_.wvu.FilterData" localSheetId="0" hidden="1">'100% завершены'!$A$1:$P$3518</definedName>
    <definedName name="Z_F4D52251_55D7_48AD_9461_272009E6B194_.wvu.FilterData" localSheetId="0" hidden="1">'100% завершены'!$A$1:$P$3536</definedName>
    <definedName name="Z_F4D52251_55D7_48AD_9461_272009E6B194_.wvu.PrintArea" localSheetId="0" hidden="1">'100% завершены'!$A$1:$P$4058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завершены'!$A$1:$P$4058</definedName>
    <definedName name="Z_F6A6D405_2014_4259_9F38_AC705AC403F2_.wvu.FilterData" localSheetId="0" hidden="1">'100% завершены'!$A$1:$P$4058</definedName>
    <definedName name="Z_F6A6D405_2014_4259_9F38_AC705AC403F2_.wvu.PrintArea" localSheetId="0" hidden="1">'100% завершены'!$A$1:$P$4058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завершены'!$A$1:$P$3560</definedName>
    <definedName name="Z_F99FC0F1_BC9C_4C8D_942E_F89FCCDA1CE8_.wvu.PrintArea" localSheetId="0" hidden="1">'100% завершены'!$A$1:$P$4058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завершены'!$A$1:$P$4058</definedName>
    <definedName name="Z_FBD44AA4_476D_4AB2_9C34_14999FD54645_.wvu.PrintArea" localSheetId="0" hidden="1">'100% завершены'!$A$1:$P$4058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завершены'!$A$1:$P$3532</definedName>
    <definedName name="Z_FF11FA62_D81B_4BC5_894D_FE2F2D8CCCAA_.wvu.PrintArea" localSheetId="0" hidden="1">'100% завершены'!$A$1:$P$4058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завершены'!$A$1:$P$3482</definedName>
    <definedName name="_xlnm.Print_Area" localSheetId="0">'100% завершены'!$A$1:$P$4058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958" i="1" l="1"/>
  <c r="G2959" i="1"/>
  <c r="G2960" i="1"/>
  <c r="G2961" i="1"/>
  <c r="G2962" i="1"/>
  <c r="G2963" i="1"/>
  <c r="G2964" i="1"/>
  <c r="G2965" i="1"/>
  <c r="G4170" i="1" l="1"/>
  <c r="G4059" i="1" l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66" i="1"/>
  <c r="G2967" i="1"/>
  <c r="G2968" i="1"/>
  <c r="G2969" i="1"/>
  <c r="G2970" i="1"/>
  <c r="G2971" i="1"/>
  <c r="G2972" i="1"/>
  <c r="G2973" i="1"/>
  <c r="G2974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2" i="1"/>
  <c r="C3162" i="1" l="1"/>
  <c r="G3162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40" i="1"/>
  <c r="G3840" i="1" s="1"/>
  <c r="C3708" i="1"/>
  <c r="G3708" i="1" s="1"/>
  <c r="C3330" i="1"/>
  <c r="G3330" i="1" s="1"/>
  <c r="O3098" i="1"/>
  <c r="O3097" i="1"/>
  <c r="O3095" i="1"/>
  <c r="O3086" i="1"/>
  <c r="O3073" i="1"/>
  <c r="O3072" i="1"/>
  <c r="O3071" i="1"/>
  <c r="O3070" i="1"/>
  <c r="O3066" i="1"/>
  <c r="O3065" i="1"/>
  <c r="O3037" i="1"/>
  <c r="O3028" i="1"/>
  <c r="O3026" i="1"/>
  <c r="O3020" i="1"/>
  <c r="O3016" i="1"/>
  <c r="O3007" i="1"/>
  <c r="C3007" i="1"/>
  <c r="G3007" i="1" s="1"/>
  <c r="C3006" i="1"/>
  <c r="G3006" i="1" s="1"/>
  <c r="C3005" i="1"/>
  <c r="G3005" i="1" s="1"/>
  <c r="D2975" i="1"/>
  <c r="G2975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<sst xmlns="http://schemas.openxmlformats.org/spreadsheetml/2006/main" count="16508" uniqueCount="4962">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</sst>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422"/>
  <sheetViews>
    <sheetView tabSelected="1" zoomScale="70" zoomScaleNormal="70" zoomScaleSheetLayoutView="80" workbookViewId="0">
      <pane ySplit="1" topLeftCell="A2914" activePane="bottomLeft" state="frozen"/>
      <selection pane="bottomLeft" activeCell="A2957" sqref="A2957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73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ht="15.75" customHeight="1" x14ac:dyDescent="0.25">
      <c r="A2958" s="104" t="s">
        <v>53</v>
      </c>
      <c r="B2958" s="155" t="s">
        <v>0</v>
      </c>
      <c r="C2958" s="105">
        <v>368203.46</v>
      </c>
      <c r="D2958" s="105">
        <v>2033.34</v>
      </c>
      <c r="E2958" s="105"/>
      <c r="F2958" s="105"/>
      <c r="G2958" s="91">
        <f t="shared" si="38"/>
        <v>366170.12</v>
      </c>
      <c r="H2958" s="241">
        <v>45407</v>
      </c>
      <c r="I2958" s="120">
        <v>42019</v>
      </c>
      <c r="J2958" s="120"/>
      <c r="K2958" s="120"/>
      <c r="L2958" s="120"/>
      <c r="M2958" s="29" t="s">
        <v>5</v>
      </c>
      <c r="N2958" s="29">
        <v>1</v>
      </c>
      <c r="O2958" s="29">
        <v>320</v>
      </c>
      <c r="P2958" s="29">
        <v>2015</v>
      </c>
    </row>
    <row r="2959" spans="1:16" ht="15.75" customHeight="1" x14ac:dyDescent="0.25">
      <c r="A2959" s="104" t="s">
        <v>192</v>
      </c>
      <c r="B2959" s="155" t="s">
        <v>54</v>
      </c>
      <c r="C2959" s="105">
        <v>445108.98</v>
      </c>
      <c r="D2959" s="105">
        <v>5440.16</v>
      </c>
      <c r="E2959" s="105"/>
      <c r="F2959" s="105"/>
      <c r="G2959" s="91">
        <f t="shared" si="38"/>
        <v>439668.82</v>
      </c>
      <c r="H2959" s="29"/>
      <c r="I2959" s="120">
        <v>42034</v>
      </c>
      <c r="J2959" s="120"/>
      <c r="K2959" s="120"/>
      <c r="L2959" s="120"/>
      <c r="M2959" s="29" t="s">
        <v>5</v>
      </c>
      <c r="N2959" s="29">
        <v>1</v>
      </c>
      <c r="O2959" s="29">
        <v>427</v>
      </c>
      <c r="P2959" s="29">
        <v>2015</v>
      </c>
    </row>
    <row r="2960" spans="1:16" ht="15.75" customHeight="1" x14ac:dyDescent="0.25">
      <c r="A2960" s="104" t="s">
        <v>55</v>
      </c>
      <c r="B2960" s="155" t="s">
        <v>54</v>
      </c>
      <c r="C2960" s="105">
        <v>381686.34</v>
      </c>
      <c r="D2960" s="105">
        <v>10626.72</v>
      </c>
      <c r="E2960" s="105"/>
      <c r="F2960" s="105"/>
      <c r="G2960" s="91">
        <f t="shared" si="38"/>
        <v>371059.62000000005</v>
      </c>
      <c r="H2960" s="29"/>
      <c r="I2960" s="120">
        <v>42034</v>
      </c>
      <c r="J2960" s="120"/>
      <c r="K2960" s="120"/>
      <c r="L2960" s="120"/>
      <c r="M2960" s="29" t="s">
        <v>5</v>
      </c>
      <c r="N2960" s="29">
        <v>1</v>
      </c>
      <c r="O2960" s="29">
        <v>370</v>
      </c>
      <c r="P2960" s="29">
        <v>2015</v>
      </c>
    </row>
    <row r="2961" spans="1:16" ht="15.75" customHeight="1" x14ac:dyDescent="0.25">
      <c r="A2961" s="104" t="s">
        <v>193</v>
      </c>
      <c r="B2961" s="121" t="s">
        <v>56</v>
      </c>
      <c r="C2961" s="105">
        <v>413537.26</v>
      </c>
      <c r="D2961" s="105"/>
      <c r="E2961" s="105"/>
      <c r="F2961" s="105"/>
      <c r="G2961" s="91">
        <f t="shared" si="38"/>
        <v>413537.26</v>
      </c>
      <c r="H2961" s="102">
        <v>41973</v>
      </c>
      <c r="I2961" s="120">
        <v>41973</v>
      </c>
      <c r="J2961" s="120"/>
      <c r="K2961" s="120"/>
      <c r="L2961" s="120"/>
      <c r="M2961" s="29" t="s">
        <v>5</v>
      </c>
      <c r="N2961" s="29">
        <v>1</v>
      </c>
      <c r="O2961" s="29">
        <v>265.24</v>
      </c>
      <c r="P2961" s="29">
        <v>2014</v>
      </c>
    </row>
    <row r="2962" spans="1:16" ht="15.75" customHeight="1" x14ac:dyDescent="0.25">
      <c r="A2962" s="104" t="s">
        <v>194</v>
      </c>
      <c r="B2962" s="155" t="s">
        <v>57</v>
      </c>
      <c r="C2962" s="105">
        <v>466110.73</v>
      </c>
      <c r="D2962" s="105"/>
      <c r="E2962" s="105"/>
      <c r="F2962" s="105"/>
      <c r="G2962" s="91">
        <f t="shared" si="38"/>
        <v>466110.73</v>
      </c>
      <c r="H2962" s="29"/>
      <c r="I2962" s="120">
        <v>41999</v>
      </c>
      <c r="J2962" s="120"/>
      <c r="K2962" s="120"/>
      <c r="L2962" s="120"/>
      <c r="M2962" s="29" t="s">
        <v>5</v>
      </c>
      <c r="N2962" s="29">
        <v>1</v>
      </c>
      <c r="O2962" s="29">
        <v>414</v>
      </c>
      <c r="P2962" s="29">
        <v>2014</v>
      </c>
    </row>
    <row r="2963" spans="1:16" ht="15.75" customHeight="1" x14ac:dyDescent="0.25">
      <c r="A2963" s="104" t="s">
        <v>58</v>
      </c>
      <c r="B2963" s="155" t="s">
        <v>0</v>
      </c>
      <c r="C2963" s="105">
        <v>435021.93</v>
      </c>
      <c r="D2963" s="105">
        <v>2033.33</v>
      </c>
      <c r="E2963" s="105"/>
      <c r="F2963" s="105"/>
      <c r="G2963" s="91">
        <f t="shared" si="38"/>
        <v>432988.6</v>
      </c>
      <c r="H2963" s="29"/>
      <c r="I2963" s="120">
        <v>42034</v>
      </c>
      <c r="J2963" s="120"/>
      <c r="K2963" s="120"/>
      <c r="L2963" s="120"/>
      <c r="M2963" s="29" t="s">
        <v>5</v>
      </c>
      <c r="N2963" s="29">
        <v>1</v>
      </c>
      <c r="O2963" s="29">
        <v>309.60000000000002</v>
      </c>
      <c r="P2963" s="29">
        <v>2015</v>
      </c>
    </row>
    <row r="2964" spans="1:16" ht="15.75" customHeight="1" x14ac:dyDescent="0.25">
      <c r="A2964" s="104" t="s">
        <v>59</v>
      </c>
      <c r="B2964" s="155" t="s">
        <v>0</v>
      </c>
      <c r="C2964" s="105">
        <v>431692.6</v>
      </c>
      <c r="D2964" s="105">
        <v>2033.33</v>
      </c>
      <c r="E2964" s="105"/>
      <c r="F2964" s="105"/>
      <c r="G2964" s="91">
        <f t="shared" si="38"/>
        <v>429659.26999999996</v>
      </c>
      <c r="H2964" s="29"/>
      <c r="I2964" s="120">
        <v>42034</v>
      </c>
      <c r="J2964" s="120"/>
      <c r="K2964" s="120"/>
      <c r="L2964" s="120"/>
      <c r="M2964" s="29" t="s">
        <v>5</v>
      </c>
      <c r="N2964" s="29">
        <v>1</v>
      </c>
      <c r="O2964" s="29">
        <v>380</v>
      </c>
      <c r="P2964" s="29">
        <v>2015</v>
      </c>
    </row>
    <row r="2965" spans="1:16" ht="15.75" customHeight="1" x14ac:dyDescent="0.25">
      <c r="A2965" s="104" t="s">
        <v>195</v>
      </c>
      <c r="B2965" s="155" t="s">
        <v>60</v>
      </c>
      <c r="C2965" s="105">
        <v>536282.92000000004</v>
      </c>
      <c r="D2965" s="105"/>
      <c r="E2965" s="105"/>
      <c r="F2965" s="105"/>
      <c r="G2965" s="91">
        <f t="shared" si="38"/>
        <v>536282.92000000004</v>
      </c>
      <c r="H2965" s="162"/>
      <c r="I2965" s="120">
        <v>42104</v>
      </c>
      <c r="J2965" s="120"/>
      <c r="K2965" s="120"/>
      <c r="L2965" s="120"/>
      <c r="M2965" s="29" t="s">
        <v>5</v>
      </c>
      <c r="N2965" s="29">
        <v>1</v>
      </c>
      <c r="O2965" s="29">
        <v>540</v>
      </c>
      <c r="P2965" s="29">
        <v>2015</v>
      </c>
    </row>
    <row r="2966" spans="1:16" ht="15.75" customHeight="1" x14ac:dyDescent="0.25">
      <c r="A2966" s="104" t="s">
        <v>196</v>
      </c>
      <c r="B2966" s="155" t="s">
        <v>60</v>
      </c>
      <c r="C2966" s="105">
        <v>568894.80000000005</v>
      </c>
      <c r="D2966" s="105"/>
      <c r="E2966" s="105"/>
      <c r="F2966" s="105"/>
      <c r="G2966" s="91">
        <f t="shared" si="38"/>
        <v>568894.80000000005</v>
      </c>
      <c r="H2966" s="162"/>
      <c r="I2966" s="120">
        <v>42104</v>
      </c>
      <c r="J2966" s="120"/>
      <c r="K2966" s="120"/>
      <c r="L2966" s="120"/>
      <c r="M2966" s="29" t="s">
        <v>5</v>
      </c>
      <c r="N2966" s="29">
        <v>1</v>
      </c>
      <c r="O2966" s="29">
        <v>578.88</v>
      </c>
      <c r="P2966" s="29">
        <v>2015</v>
      </c>
    </row>
    <row r="2967" spans="1:16" ht="15.75" customHeight="1" x14ac:dyDescent="0.25">
      <c r="A2967" s="104" t="s">
        <v>197</v>
      </c>
      <c r="B2967" s="155" t="s">
        <v>11</v>
      </c>
      <c r="C2967" s="105">
        <v>1467860.99</v>
      </c>
      <c r="D2967" s="105"/>
      <c r="E2967" s="105"/>
      <c r="F2967" s="105"/>
      <c r="G2967" s="91">
        <f t="shared" si="38"/>
        <v>1467860.99</v>
      </c>
      <c r="H2967" s="162"/>
      <c r="I2967" s="120">
        <v>42067</v>
      </c>
      <c r="J2967" s="120"/>
      <c r="K2967" s="120"/>
      <c r="L2967" s="120"/>
      <c r="M2967" s="29" t="s">
        <v>6</v>
      </c>
      <c r="N2967" s="29">
        <v>1</v>
      </c>
      <c r="O2967" s="29">
        <v>693.66</v>
      </c>
      <c r="P2967" s="29">
        <v>2015</v>
      </c>
    </row>
    <row r="2968" spans="1:16" ht="15.75" customHeight="1" x14ac:dyDescent="0.25">
      <c r="A2968" s="104" t="s">
        <v>198</v>
      </c>
      <c r="B2968" s="155" t="s">
        <v>11</v>
      </c>
      <c r="C2968" s="105">
        <v>407912.33</v>
      </c>
      <c r="D2968" s="105"/>
      <c r="E2968" s="105"/>
      <c r="F2968" s="105"/>
      <c r="G2968" s="91">
        <f t="shared" si="38"/>
        <v>407912.33</v>
      </c>
      <c r="H2968" s="162"/>
      <c r="I2968" s="120">
        <v>42065</v>
      </c>
      <c r="J2968" s="120"/>
      <c r="K2968" s="120"/>
      <c r="L2968" s="120"/>
      <c r="M2968" s="29" t="s">
        <v>5</v>
      </c>
      <c r="N2968" s="29">
        <v>1</v>
      </c>
      <c r="O2968" s="29">
        <v>315</v>
      </c>
      <c r="P2968" s="29">
        <v>2015</v>
      </c>
    </row>
    <row r="2969" spans="1:16" ht="15.75" customHeight="1" x14ac:dyDescent="0.25">
      <c r="A2969" s="104" t="s">
        <v>199</v>
      </c>
      <c r="B2969" s="155" t="s">
        <v>13</v>
      </c>
      <c r="C2969" s="105">
        <v>849567.41</v>
      </c>
      <c r="D2969" s="105">
        <v>10535.57</v>
      </c>
      <c r="E2969" s="105"/>
      <c r="F2969" s="105"/>
      <c r="G2969" s="91">
        <f t="shared" si="38"/>
        <v>839031.84000000008</v>
      </c>
      <c r="H2969" s="162"/>
      <c r="I2969" s="120">
        <v>42059</v>
      </c>
      <c r="J2969" s="120"/>
      <c r="K2969" s="120"/>
      <c r="L2969" s="120"/>
      <c r="M2969" s="29" t="s">
        <v>5</v>
      </c>
      <c r="N2969" s="29">
        <v>1</v>
      </c>
      <c r="O2969" s="29">
        <v>575</v>
      </c>
      <c r="P2969" s="29">
        <v>2015</v>
      </c>
    </row>
    <row r="2970" spans="1:16" ht="15.75" customHeight="1" x14ac:dyDescent="0.25">
      <c r="A2970" s="104" t="s">
        <v>200</v>
      </c>
      <c r="B2970" s="18" t="s">
        <v>40</v>
      </c>
      <c r="C2970" s="105">
        <v>585064.95999999996</v>
      </c>
      <c r="D2970" s="105"/>
      <c r="E2970" s="105" t="s">
        <v>40</v>
      </c>
      <c r="F2970" s="105">
        <v>69575.149999999994</v>
      </c>
      <c r="G2970" s="91">
        <f t="shared" si="38"/>
        <v>654640.11</v>
      </c>
      <c r="H2970" s="29"/>
      <c r="I2970" s="120">
        <v>42066</v>
      </c>
      <c r="J2970" s="120">
        <v>42270</v>
      </c>
      <c r="K2970" s="120">
        <v>42524</v>
      </c>
      <c r="L2970" s="162"/>
      <c r="M2970" s="29" t="s">
        <v>5</v>
      </c>
      <c r="N2970" s="29">
        <v>1</v>
      </c>
      <c r="O2970" s="29">
        <v>357.5</v>
      </c>
      <c r="P2970" s="29">
        <v>2015</v>
      </c>
    </row>
    <row r="2971" spans="1:16" ht="15.75" customHeight="1" x14ac:dyDescent="0.25">
      <c r="A2971" s="104" t="s">
        <v>201</v>
      </c>
      <c r="B2971" s="18" t="s">
        <v>40</v>
      </c>
      <c r="C2971" s="91">
        <v>738532.15</v>
      </c>
      <c r="D2971" s="105"/>
      <c r="E2971" s="105" t="s">
        <v>40</v>
      </c>
      <c r="F2971" s="105">
        <v>41924.57</v>
      </c>
      <c r="G2971" s="91">
        <f t="shared" si="38"/>
        <v>780456.72</v>
      </c>
      <c r="H2971" s="29"/>
      <c r="I2971" s="120">
        <v>42066</v>
      </c>
      <c r="J2971" s="120">
        <v>42270</v>
      </c>
      <c r="K2971" s="120">
        <v>42524</v>
      </c>
      <c r="L2971" s="120"/>
      <c r="M2971" s="29" t="s">
        <v>5</v>
      </c>
      <c r="N2971" s="29">
        <v>1</v>
      </c>
      <c r="O2971" s="29">
        <v>571.04</v>
      </c>
      <c r="P2971" s="29">
        <v>2015</v>
      </c>
    </row>
    <row r="2972" spans="1:16" ht="15.75" customHeight="1" x14ac:dyDescent="0.25">
      <c r="A2972" s="104" t="s">
        <v>202</v>
      </c>
      <c r="B2972" s="18" t="s">
        <v>40</v>
      </c>
      <c r="C2972" s="105">
        <v>751032.63</v>
      </c>
      <c r="D2972" s="105"/>
      <c r="E2972" s="105"/>
      <c r="F2972" s="105"/>
      <c r="G2972" s="91">
        <f t="shared" si="38"/>
        <v>751032.63</v>
      </c>
      <c r="H2972" s="29"/>
      <c r="I2972" s="120">
        <v>42066</v>
      </c>
      <c r="J2972" s="120"/>
      <c r="K2972" s="120"/>
      <c r="L2972" s="120"/>
      <c r="M2972" s="29" t="s">
        <v>5</v>
      </c>
      <c r="N2972" s="29">
        <v>1</v>
      </c>
      <c r="O2972" s="29">
        <v>589.02</v>
      </c>
      <c r="P2972" s="29">
        <v>2015</v>
      </c>
    </row>
    <row r="2973" spans="1:16" ht="15.75" customHeight="1" x14ac:dyDescent="0.25">
      <c r="A2973" s="104" t="s">
        <v>203</v>
      </c>
      <c r="B2973" s="155" t="s">
        <v>0</v>
      </c>
      <c r="C2973" s="105">
        <v>410000</v>
      </c>
      <c r="D2973" s="105"/>
      <c r="E2973" s="105"/>
      <c r="F2973" s="105"/>
      <c r="G2973" s="91">
        <f t="shared" si="38"/>
        <v>410000</v>
      </c>
      <c r="H2973" s="29"/>
      <c r="I2973" s="120">
        <v>42079</v>
      </c>
      <c r="J2973" s="120"/>
      <c r="K2973" s="120"/>
      <c r="L2973" s="120"/>
      <c r="M2973" s="29" t="s">
        <v>5</v>
      </c>
      <c r="N2973" s="29">
        <v>1</v>
      </c>
      <c r="O2973" s="29">
        <v>365</v>
      </c>
      <c r="P2973" s="29">
        <v>2015</v>
      </c>
    </row>
    <row r="2974" spans="1:16" ht="15.75" customHeight="1" x14ac:dyDescent="0.25">
      <c r="A2974" s="104" t="s">
        <v>204</v>
      </c>
      <c r="B2974" s="155" t="s">
        <v>0</v>
      </c>
      <c r="C2974" s="105">
        <v>430000</v>
      </c>
      <c r="D2974" s="105"/>
      <c r="E2974" s="105"/>
      <c r="F2974" s="105"/>
      <c r="G2974" s="91">
        <f t="shared" ref="G2974:G3037" si="39">C2974-D2974+F2974</f>
        <v>430000</v>
      </c>
      <c r="H2974" s="29"/>
      <c r="I2974" s="120">
        <v>42079</v>
      </c>
      <c r="J2974" s="120"/>
      <c r="K2974" s="120"/>
      <c r="L2974" s="120"/>
      <c r="M2974" s="29" t="s">
        <v>5</v>
      </c>
      <c r="N2974" s="29">
        <v>1</v>
      </c>
      <c r="O2974" s="29">
        <v>367</v>
      </c>
      <c r="P2974" s="29">
        <v>2015</v>
      </c>
    </row>
    <row r="2975" spans="1:16" ht="15.75" customHeight="1" x14ac:dyDescent="0.25">
      <c r="A2975" s="104" t="s">
        <v>205</v>
      </c>
      <c r="B2975" s="155" t="s">
        <v>61</v>
      </c>
      <c r="C2975" s="105">
        <v>1185666.81</v>
      </c>
      <c r="D2975" s="105">
        <f>875.31-61.94</f>
        <v>813.36999999999989</v>
      </c>
      <c r="E2975" s="105"/>
      <c r="F2975" s="105"/>
      <c r="G2975" s="91">
        <f t="shared" si="39"/>
        <v>1184853.44</v>
      </c>
      <c r="H2975" s="29"/>
      <c r="I2975" s="120">
        <v>42104</v>
      </c>
      <c r="J2975" s="120"/>
      <c r="K2975" s="120"/>
      <c r="L2975" s="120"/>
      <c r="M2975" s="29" t="s">
        <v>5</v>
      </c>
      <c r="N2975" s="29">
        <v>1</v>
      </c>
      <c r="O2975" s="29">
        <v>986</v>
      </c>
      <c r="P2975" s="29">
        <v>2015</v>
      </c>
    </row>
    <row r="2976" spans="1:16" ht="15.75" customHeight="1" x14ac:dyDescent="0.25">
      <c r="A2976" s="104" t="s">
        <v>206</v>
      </c>
      <c r="B2976" s="155" t="s">
        <v>61</v>
      </c>
      <c r="C2976" s="105">
        <v>664605.29</v>
      </c>
      <c r="D2976" s="105">
        <v>37141.279999999999</v>
      </c>
      <c r="E2976" s="105"/>
      <c r="F2976" s="105"/>
      <c r="G2976" s="91">
        <f t="shared" si="39"/>
        <v>627464.01</v>
      </c>
      <c r="H2976" s="29"/>
      <c r="I2976" s="120">
        <v>42104</v>
      </c>
      <c r="J2976" s="120"/>
      <c r="K2976" s="120"/>
      <c r="L2976" s="120"/>
      <c r="M2976" s="29" t="s">
        <v>5</v>
      </c>
      <c r="N2976" s="29">
        <v>1</v>
      </c>
      <c r="O2976" s="29">
        <v>447</v>
      </c>
      <c r="P2976" s="29">
        <v>2015</v>
      </c>
    </row>
    <row r="2977" spans="1:16" ht="15.75" customHeight="1" x14ac:dyDescent="0.25">
      <c r="A2977" s="104" t="s">
        <v>207</v>
      </c>
      <c r="B2977" s="155" t="s">
        <v>61</v>
      </c>
      <c r="C2977" s="105">
        <v>699411.91</v>
      </c>
      <c r="D2977" s="105">
        <v>6119.94</v>
      </c>
      <c r="E2977" s="105"/>
      <c r="F2977" s="105"/>
      <c r="G2977" s="91">
        <f t="shared" si="39"/>
        <v>693291.97000000009</v>
      </c>
      <c r="H2977" s="29"/>
      <c r="I2977" s="120">
        <v>42104</v>
      </c>
      <c r="J2977" s="120"/>
      <c r="K2977" s="120"/>
      <c r="L2977" s="120"/>
      <c r="M2977" s="29" t="s">
        <v>5</v>
      </c>
      <c r="N2977" s="29">
        <v>1</v>
      </c>
      <c r="O2977" s="29">
        <v>504</v>
      </c>
      <c r="P2977" s="29">
        <v>2015</v>
      </c>
    </row>
    <row r="2978" spans="1:16" ht="15.75" customHeight="1" x14ac:dyDescent="0.25">
      <c r="A2978" s="104" t="s">
        <v>208</v>
      </c>
      <c r="B2978" s="155" t="s">
        <v>22</v>
      </c>
      <c r="C2978" s="105">
        <v>498000</v>
      </c>
      <c r="D2978" s="105"/>
      <c r="E2978" s="105"/>
      <c r="F2978" s="105"/>
      <c r="G2978" s="91">
        <f t="shared" si="39"/>
        <v>498000</v>
      </c>
      <c r="H2978" s="29"/>
      <c r="I2978" s="102">
        <v>42107</v>
      </c>
      <c r="J2978" s="102"/>
      <c r="K2978" s="102"/>
      <c r="L2978" s="102"/>
      <c r="M2978" s="29" t="s">
        <v>5</v>
      </c>
      <c r="N2978" s="29">
        <v>1</v>
      </c>
      <c r="O2978" s="29">
        <v>550</v>
      </c>
      <c r="P2978" s="29">
        <v>2015</v>
      </c>
    </row>
    <row r="2979" spans="1:16" ht="15.75" customHeight="1" x14ac:dyDescent="0.25">
      <c r="A2979" s="104" t="s">
        <v>209</v>
      </c>
      <c r="B2979" s="18" t="s">
        <v>63</v>
      </c>
      <c r="C2979" s="105">
        <v>946335.91</v>
      </c>
      <c r="D2979" s="105"/>
      <c r="E2979" s="105"/>
      <c r="F2979" s="105"/>
      <c r="G2979" s="91">
        <f t="shared" si="39"/>
        <v>946335.91</v>
      </c>
      <c r="H2979" s="29"/>
      <c r="I2979" s="120">
        <v>42104</v>
      </c>
      <c r="J2979" s="120"/>
      <c r="K2979" s="120"/>
      <c r="L2979" s="120"/>
      <c r="M2979" s="29" t="s">
        <v>5</v>
      </c>
      <c r="N2979" s="29">
        <v>1</v>
      </c>
      <c r="O2979" s="29">
        <v>485</v>
      </c>
      <c r="P2979" s="29">
        <v>2015</v>
      </c>
    </row>
    <row r="2980" spans="1:16" ht="15.75" customHeight="1" x14ac:dyDescent="0.25">
      <c r="A2980" s="104" t="s">
        <v>210</v>
      </c>
      <c r="B2980" s="155" t="s">
        <v>11</v>
      </c>
      <c r="C2980" s="105">
        <v>832870.81</v>
      </c>
      <c r="D2980" s="105"/>
      <c r="E2980" s="105"/>
      <c r="F2980" s="105"/>
      <c r="G2980" s="91">
        <f t="shared" si="39"/>
        <v>832870.81</v>
      </c>
      <c r="H2980" s="29"/>
      <c r="I2980" s="120">
        <v>42123</v>
      </c>
      <c r="J2980" s="120"/>
      <c r="K2980" s="120"/>
      <c r="L2980" s="120"/>
      <c r="M2980" s="29" t="s">
        <v>6</v>
      </c>
      <c r="N2980" s="29">
        <v>1</v>
      </c>
      <c r="O2980" s="29">
        <v>404</v>
      </c>
      <c r="P2980" s="29">
        <v>2015</v>
      </c>
    </row>
    <row r="2981" spans="1:16" ht="15.75" customHeight="1" x14ac:dyDescent="0.25">
      <c r="A2981" s="104" t="s">
        <v>211</v>
      </c>
      <c r="B2981" s="155" t="s">
        <v>246</v>
      </c>
      <c r="C2981" s="105">
        <v>691749.04</v>
      </c>
      <c r="D2981" s="105"/>
      <c r="E2981" s="105"/>
      <c r="F2981" s="105"/>
      <c r="G2981" s="91">
        <f t="shared" si="39"/>
        <v>691749.04</v>
      </c>
      <c r="H2981" s="29"/>
      <c r="I2981" s="120">
        <v>42104</v>
      </c>
      <c r="J2981" s="120"/>
      <c r="K2981" s="120"/>
      <c r="L2981" s="120"/>
      <c r="M2981" s="29" t="s">
        <v>6</v>
      </c>
      <c r="N2981" s="29">
        <v>1</v>
      </c>
      <c r="O2981" s="29">
        <v>357.4</v>
      </c>
      <c r="P2981" s="29">
        <v>2015</v>
      </c>
    </row>
    <row r="2982" spans="1:16" ht="15.75" customHeight="1" x14ac:dyDescent="0.25">
      <c r="A2982" s="104" t="s">
        <v>212</v>
      </c>
      <c r="B2982" s="18" t="s">
        <v>0</v>
      </c>
      <c r="C2982" s="105">
        <v>410000</v>
      </c>
      <c r="D2982" s="105"/>
      <c r="E2982" s="105"/>
      <c r="F2982" s="105"/>
      <c r="G2982" s="91">
        <f t="shared" si="39"/>
        <v>410000</v>
      </c>
      <c r="H2982" s="29"/>
      <c r="I2982" s="120">
        <v>42136</v>
      </c>
      <c r="J2982" s="120"/>
      <c r="K2982" s="120"/>
      <c r="L2982" s="120"/>
      <c r="M2982" s="29" t="s">
        <v>5</v>
      </c>
      <c r="N2982" s="29">
        <v>1</v>
      </c>
      <c r="O2982" s="29">
        <v>367</v>
      </c>
      <c r="P2982" s="29">
        <v>2015</v>
      </c>
    </row>
    <row r="2983" spans="1:16" ht="15.75" customHeight="1" x14ac:dyDescent="0.25">
      <c r="A2983" s="104" t="s">
        <v>213</v>
      </c>
      <c r="B2983" s="18" t="s">
        <v>0</v>
      </c>
      <c r="C2983" s="105">
        <v>400000</v>
      </c>
      <c r="D2983" s="105"/>
      <c r="E2983" s="105"/>
      <c r="F2983" s="105"/>
      <c r="G2983" s="91">
        <f t="shared" si="39"/>
        <v>400000</v>
      </c>
      <c r="H2983" s="29"/>
      <c r="I2983" s="120">
        <v>42136</v>
      </c>
      <c r="J2983" s="120"/>
      <c r="K2983" s="120"/>
      <c r="L2983" s="120"/>
      <c r="M2983" s="29" t="s">
        <v>5</v>
      </c>
      <c r="N2983" s="29">
        <v>1</v>
      </c>
      <c r="O2983" s="29">
        <v>360</v>
      </c>
      <c r="P2983" s="29">
        <v>2015</v>
      </c>
    </row>
    <row r="2984" spans="1:16" ht="15.75" customHeight="1" x14ac:dyDescent="0.25">
      <c r="A2984" s="104" t="s">
        <v>214</v>
      </c>
      <c r="B2984" s="18" t="s">
        <v>11</v>
      </c>
      <c r="C2984" s="105">
        <v>916303</v>
      </c>
      <c r="D2984" s="105"/>
      <c r="E2984" s="105"/>
      <c r="F2984" s="105"/>
      <c r="G2984" s="91">
        <f t="shared" si="39"/>
        <v>916303</v>
      </c>
      <c r="H2984" s="102">
        <v>42215</v>
      </c>
      <c r="I2984" s="120">
        <v>42216</v>
      </c>
      <c r="J2984" s="120"/>
      <c r="K2984" s="120"/>
      <c r="L2984" s="162"/>
      <c r="M2984" s="29" t="s">
        <v>6</v>
      </c>
      <c r="N2984" s="29">
        <v>1</v>
      </c>
      <c r="O2984" s="29">
        <v>452.99</v>
      </c>
      <c r="P2984" s="29">
        <v>2015</v>
      </c>
    </row>
    <row r="2985" spans="1:16" ht="15.75" customHeight="1" x14ac:dyDescent="0.25">
      <c r="A2985" s="104" t="s">
        <v>216</v>
      </c>
      <c r="B2985" s="18" t="s">
        <v>63</v>
      </c>
      <c r="C2985" s="105">
        <v>833905.14</v>
      </c>
      <c r="D2985" s="105"/>
      <c r="E2985" s="105"/>
      <c r="F2985" s="105"/>
      <c r="G2985" s="91">
        <f t="shared" si="39"/>
        <v>833905.14</v>
      </c>
      <c r="H2985" s="29"/>
      <c r="I2985" s="120">
        <v>42124</v>
      </c>
      <c r="J2985" s="120"/>
      <c r="K2985" s="120"/>
      <c r="L2985" s="120"/>
      <c r="M2985" s="29" t="s">
        <v>5</v>
      </c>
      <c r="N2985" s="29">
        <v>1</v>
      </c>
      <c r="O2985" s="29">
        <v>532.5</v>
      </c>
      <c r="P2985" s="29">
        <v>2015</v>
      </c>
    </row>
    <row r="2986" spans="1:16" ht="15.75" customHeight="1" x14ac:dyDescent="0.25">
      <c r="A2986" s="104" t="s">
        <v>217</v>
      </c>
      <c r="B2986" s="155" t="s">
        <v>246</v>
      </c>
      <c r="C2986" s="105">
        <v>901730.52</v>
      </c>
      <c r="D2986" s="105"/>
      <c r="E2986" s="105"/>
      <c r="F2986" s="105"/>
      <c r="G2986" s="91">
        <f t="shared" si="39"/>
        <v>901730.52</v>
      </c>
      <c r="H2986" s="29"/>
      <c r="I2986" s="120">
        <v>42103</v>
      </c>
      <c r="J2986" s="120"/>
      <c r="K2986" s="120"/>
      <c r="L2986" s="120"/>
      <c r="M2986" s="29" t="s">
        <v>5</v>
      </c>
      <c r="N2986" s="29">
        <v>1</v>
      </c>
      <c r="O2986" s="29">
        <v>619</v>
      </c>
      <c r="P2986" s="29">
        <v>2015</v>
      </c>
    </row>
    <row r="2987" spans="1:16" ht="15.75" customHeight="1" x14ac:dyDescent="0.25">
      <c r="A2987" s="104" t="s">
        <v>218</v>
      </c>
      <c r="B2987" s="18" t="s">
        <v>10</v>
      </c>
      <c r="C2987" s="105">
        <v>858070.26</v>
      </c>
      <c r="D2987" s="105"/>
      <c r="E2987" s="105"/>
      <c r="F2987" s="105"/>
      <c r="G2987" s="91">
        <f t="shared" si="39"/>
        <v>858070.26</v>
      </c>
      <c r="H2987" s="29"/>
      <c r="I2987" s="120">
        <v>42175</v>
      </c>
      <c r="J2987" s="120"/>
      <c r="K2987" s="120"/>
      <c r="L2987" s="162"/>
      <c r="M2987" s="29" t="s">
        <v>5</v>
      </c>
      <c r="N2987" s="29">
        <v>1</v>
      </c>
      <c r="O2987" s="29">
        <v>532</v>
      </c>
      <c r="P2987" s="29">
        <v>2015</v>
      </c>
    </row>
    <row r="2988" spans="1:16" ht="15.75" customHeight="1" x14ac:dyDescent="0.25">
      <c r="A2988" s="104" t="s">
        <v>133</v>
      </c>
      <c r="B2988" s="18" t="s">
        <v>23</v>
      </c>
      <c r="C2988" s="105">
        <v>514781.85</v>
      </c>
      <c r="D2988" s="105"/>
      <c r="E2988" s="105"/>
      <c r="F2988" s="105"/>
      <c r="G2988" s="91">
        <f t="shared" si="39"/>
        <v>514781.85</v>
      </c>
      <c r="H2988" s="102">
        <v>42208</v>
      </c>
      <c r="I2988" s="120">
        <v>42208</v>
      </c>
      <c r="J2988" s="120"/>
      <c r="K2988" s="120"/>
      <c r="L2988" s="162"/>
      <c r="M2988" s="29" t="s">
        <v>5</v>
      </c>
      <c r="N2988" s="29">
        <v>1</v>
      </c>
      <c r="O2988" s="29">
        <v>270</v>
      </c>
      <c r="P2988" s="29">
        <v>2015</v>
      </c>
    </row>
    <row r="2989" spans="1:16" ht="15.75" customHeight="1" x14ac:dyDescent="0.25">
      <c r="A2989" s="104" t="s">
        <v>130</v>
      </c>
      <c r="B2989" s="18" t="s">
        <v>80</v>
      </c>
      <c r="C2989" s="105">
        <v>751192.72</v>
      </c>
      <c r="D2989" s="105"/>
      <c r="E2989" s="105"/>
      <c r="F2989" s="105"/>
      <c r="G2989" s="91">
        <f t="shared" si="39"/>
        <v>751192.72</v>
      </c>
      <c r="H2989" s="102">
        <v>42226</v>
      </c>
      <c r="I2989" s="120">
        <v>42234</v>
      </c>
      <c r="J2989" s="120"/>
      <c r="K2989" s="120"/>
      <c r="L2989" s="162"/>
      <c r="M2989" s="29" t="s">
        <v>5</v>
      </c>
      <c r="N2989" s="29">
        <v>1</v>
      </c>
      <c r="O2989" s="29">
        <v>583.25</v>
      </c>
      <c r="P2989" s="29">
        <v>2015</v>
      </c>
    </row>
    <row r="2990" spans="1:16" ht="15.75" customHeight="1" x14ac:dyDescent="0.25">
      <c r="A2990" s="104" t="s">
        <v>129</v>
      </c>
      <c r="B2990" s="155" t="s">
        <v>13</v>
      </c>
      <c r="C2990" s="105">
        <v>1687872</v>
      </c>
      <c r="D2990" s="105">
        <v>385373.6</v>
      </c>
      <c r="E2990" s="105"/>
      <c r="F2990" s="105"/>
      <c r="G2990" s="91">
        <f t="shared" si="39"/>
        <v>1302498.3999999999</v>
      </c>
      <c r="H2990" s="102">
        <v>42195</v>
      </c>
      <c r="I2990" s="120">
        <v>42205</v>
      </c>
      <c r="J2990" s="120"/>
      <c r="K2990" s="120"/>
      <c r="L2990" s="162"/>
      <c r="M2990" s="29" t="s">
        <v>5</v>
      </c>
      <c r="N2990" s="29">
        <v>1</v>
      </c>
      <c r="O2990" s="29">
        <v>437</v>
      </c>
      <c r="P2990" s="29">
        <v>2015</v>
      </c>
    </row>
    <row r="2991" spans="1:16" ht="15.75" customHeight="1" x14ac:dyDescent="0.25">
      <c r="A2991" s="104" t="s">
        <v>127</v>
      </c>
      <c r="B2991" s="18" t="s">
        <v>18</v>
      </c>
      <c r="C2991" s="105">
        <v>506428</v>
      </c>
      <c r="D2991" s="105"/>
      <c r="E2991" s="105"/>
      <c r="F2991" s="105"/>
      <c r="G2991" s="91">
        <f t="shared" si="39"/>
        <v>506428</v>
      </c>
      <c r="H2991" s="102">
        <v>42155</v>
      </c>
      <c r="I2991" s="120">
        <v>42250</v>
      </c>
      <c r="J2991" s="120"/>
      <c r="K2991" s="120"/>
      <c r="L2991" s="162"/>
      <c r="M2991" s="29" t="s">
        <v>1161</v>
      </c>
      <c r="N2991" s="29">
        <v>1</v>
      </c>
      <c r="O2991" s="29"/>
      <c r="P2991" s="29">
        <v>2015</v>
      </c>
    </row>
    <row r="2992" spans="1:16" ht="15.75" customHeight="1" x14ac:dyDescent="0.25">
      <c r="A2992" s="104" t="s">
        <v>128</v>
      </c>
      <c r="B2992" s="18" t="s">
        <v>11</v>
      </c>
      <c r="C2992" s="105">
        <v>646242</v>
      </c>
      <c r="D2992" s="105"/>
      <c r="E2992" s="105"/>
      <c r="F2992" s="105"/>
      <c r="G2992" s="91">
        <f t="shared" si="39"/>
        <v>646242</v>
      </c>
      <c r="H2992" s="102">
        <v>42220</v>
      </c>
      <c r="I2992" s="120">
        <v>42219</v>
      </c>
      <c r="J2992" s="120"/>
      <c r="K2992" s="120"/>
      <c r="L2992" s="162"/>
      <c r="M2992" s="29" t="s">
        <v>3552</v>
      </c>
      <c r="N2992" s="29">
        <v>2</v>
      </c>
      <c r="O2992" s="29"/>
      <c r="P2992" s="29">
        <v>2015</v>
      </c>
    </row>
    <row r="2993" spans="1:16" ht="15.75" customHeight="1" x14ac:dyDescent="0.25">
      <c r="A2993" s="104" t="s">
        <v>95</v>
      </c>
      <c r="B2993" s="18" t="s">
        <v>80</v>
      </c>
      <c r="C2993" s="91">
        <v>211005.24</v>
      </c>
      <c r="D2993" s="91"/>
      <c r="E2993" s="91"/>
      <c r="F2993" s="91"/>
      <c r="G2993" s="91">
        <f t="shared" si="39"/>
        <v>211005.24</v>
      </c>
      <c r="H2993" s="102">
        <v>42230</v>
      </c>
      <c r="I2993" s="120">
        <v>42230</v>
      </c>
      <c r="J2993" s="120"/>
      <c r="K2993" s="120"/>
      <c r="L2993" s="162"/>
      <c r="M2993" s="29" t="s">
        <v>5</v>
      </c>
      <c r="N2993" s="29">
        <v>1</v>
      </c>
      <c r="O2993" s="29">
        <v>175.6</v>
      </c>
      <c r="P2993" s="29">
        <v>2015</v>
      </c>
    </row>
    <row r="2994" spans="1:16" ht="15.75" customHeight="1" x14ac:dyDescent="0.25">
      <c r="A2994" s="104" t="s">
        <v>222</v>
      </c>
      <c r="B2994" s="18" t="s">
        <v>85</v>
      </c>
      <c r="C2994" s="91">
        <v>754998.3</v>
      </c>
      <c r="D2994" s="91"/>
      <c r="E2994" s="91"/>
      <c r="F2994" s="91"/>
      <c r="G2994" s="91">
        <f t="shared" si="39"/>
        <v>754998.3</v>
      </c>
      <c r="H2994" s="102">
        <v>42313</v>
      </c>
      <c r="I2994" s="120">
        <v>42313</v>
      </c>
      <c r="J2994" s="120"/>
      <c r="K2994" s="120"/>
      <c r="L2994" s="162"/>
      <c r="M2994" s="29" t="s">
        <v>5</v>
      </c>
      <c r="N2994" s="29">
        <v>1</v>
      </c>
      <c r="O2994" s="29">
        <v>587</v>
      </c>
      <c r="P2994" s="29">
        <v>2015</v>
      </c>
    </row>
    <row r="2995" spans="1:16" ht="15.75" customHeight="1" x14ac:dyDescent="0.25">
      <c r="A2995" s="104" t="s">
        <v>299</v>
      </c>
      <c r="B2995" s="18" t="s">
        <v>17</v>
      </c>
      <c r="C2995" s="91">
        <v>838507.55</v>
      </c>
      <c r="D2995" s="91"/>
      <c r="E2995" s="91"/>
      <c r="F2995" s="91"/>
      <c r="G2995" s="91">
        <f t="shared" si="39"/>
        <v>838507.55</v>
      </c>
      <c r="H2995" s="102">
        <v>42305</v>
      </c>
      <c r="I2995" s="102">
        <v>42305</v>
      </c>
      <c r="J2995" s="102"/>
      <c r="K2995" s="102"/>
      <c r="L2995" s="162"/>
      <c r="M2995" s="29" t="s">
        <v>5</v>
      </c>
      <c r="N2995" s="29">
        <v>1</v>
      </c>
      <c r="O2995" s="29">
        <v>591.29999999999995</v>
      </c>
      <c r="P2995" s="29">
        <v>2015</v>
      </c>
    </row>
    <row r="2996" spans="1:16" ht="15.75" customHeight="1" x14ac:dyDescent="0.25">
      <c r="A2996" s="104" t="s">
        <v>266</v>
      </c>
      <c r="B2996" s="104" t="s">
        <v>1</v>
      </c>
      <c r="C2996" s="91">
        <v>844484.3</v>
      </c>
      <c r="D2996" s="91"/>
      <c r="E2996" s="91"/>
      <c r="F2996" s="91"/>
      <c r="G2996" s="91">
        <f t="shared" si="39"/>
        <v>844484.3</v>
      </c>
      <c r="H2996" s="102">
        <v>42285</v>
      </c>
      <c r="I2996" s="120">
        <v>42285</v>
      </c>
      <c r="J2996" s="120"/>
      <c r="K2996" s="120"/>
      <c r="L2996" s="162"/>
      <c r="M2996" s="29" t="s">
        <v>5</v>
      </c>
      <c r="N2996" s="29">
        <v>1</v>
      </c>
      <c r="O2996" s="29">
        <v>597.4</v>
      </c>
      <c r="P2996" s="29">
        <v>2015</v>
      </c>
    </row>
    <row r="2997" spans="1:16" ht="15.75" customHeight="1" x14ac:dyDescent="0.25">
      <c r="A2997" s="104" t="s">
        <v>267</v>
      </c>
      <c r="B2997" s="104" t="s">
        <v>1</v>
      </c>
      <c r="C2997" s="91">
        <v>819135.67</v>
      </c>
      <c r="D2997" s="91"/>
      <c r="E2997" s="91"/>
      <c r="F2997" s="91"/>
      <c r="G2997" s="91">
        <f t="shared" si="39"/>
        <v>819135.67</v>
      </c>
      <c r="H2997" s="102">
        <v>42296</v>
      </c>
      <c r="I2997" s="120">
        <v>42296</v>
      </c>
      <c r="J2997" s="120"/>
      <c r="K2997" s="120"/>
      <c r="L2997" s="162"/>
      <c r="M2997" s="29" t="s">
        <v>5</v>
      </c>
      <c r="N2997" s="29">
        <v>1</v>
      </c>
      <c r="O2997" s="63">
        <v>597.4</v>
      </c>
      <c r="P2997" s="29">
        <v>2015</v>
      </c>
    </row>
    <row r="2998" spans="1:16" ht="15.75" customHeight="1" x14ac:dyDescent="0.25">
      <c r="A2998" s="104" t="s">
        <v>132</v>
      </c>
      <c r="B2998" s="18" t="s">
        <v>85</v>
      </c>
      <c r="C2998" s="91">
        <v>467212.78</v>
      </c>
      <c r="D2998" s="91"/>
      <c r="E2998" s="91"/>
      <c r="F2998" s="91"/>
      <c r="G2998" s="91">
        <f t="shared" si="39"/>
        <v>467212.78</v>
      </c>
      <c r="H2998" s="102">
        <v>42250</v>
      </c>
      <c r="I2998" s="120">
        <v>42250</v>
      </c>
      <c r="J2998" s="120"/>
      <c r="K2998" s="120"/>
      <c r="L2998" s="162"/>
      <c r="M2998" s="29" t="s">
        <v>5</v>
      </c>
      <c r="N2998" s="29">
        <v>1</v>
      </c>
      <c r="O2998" s="29">
        <v>615</v>
      </c>
      <c r="P2998" s="29">
        <v>2015</v>
      </c>
    </row>
    <row r="2999" spans="1:16" ht="15.75" customHeight="1" x14ac:dyDescent="0.25">
      <c r="A2999" s="104" t="s">
        <v>382</v>
      </c>
      <c r="B2999" s="18" t="s">
        <v>69</v>
      </c>
      <c r="C2999" s="91">
        <v>326425.36</v>
      </c>
      <c r="D2999" s="91"/>
      <c r="E2999" s="91"/>
      <c r="F2999" s="91"/>
      <c r="G2999" s="91">
        <f t="shared" si="39"/>
        <v>326425.36</v>
      </c>
      <c r="H2999" s="102">
        <v>42300</v>
      </c>
      <c r="I2999" s="120">
        <v>42300</v>
      </c>
      <c r="J2999" s="120"/>
      <c r="K2999" s="120"/>
      <c r="L2999" s="162"/>
      <c r="M2999" s="29" t="s">
        <v>1473</v>
      </c>
      <c r="N2999" s="29">
        <v>1</v>
      </c>
      <c r="O2999" s="29"/>
      <c r="P2999" s="29">
        <v>2015</v>
      </c>
    </row>
    <row r="3000" spans="1:16" ht="15.75" customHeight="1" x14ac:dyDescent="0.25">
      <c r="A3000" s="104" t="s">
        <v>383</v>
      </c>
      <c r="B3000" s="18" t="s">
        <v>69</v>
      </c>
      <c r="C3000" s="91">
        <v>333176.61</v>
      </c>
      <c r="D3000" s="91"/>
      <c r="E3000" s="91"/>
      <c r="F3000" s="91"/>
      <c r="G3000" s="91">
        <f t="shared" si="39"/>
        <v>333176.61</v>
      </c>
      <c r="H3000" s="102">
        <v>42307</v>
      </c>
      <c r="I3000" s="120">
        <v>42307</v>
      </c>
      <c r="J3000" s="120"/>
      <c r="K3000" s="120"/>
      <c r="L3000" s="162"/>
      <c r="M3000" s="29" t="s">
        <v>1229</v>
      </c>
      <c r="N3000" s="29">
        <v>1</v>
      </c>
      <c r="O3000" s="29"/>
      <c r="P3000" s="29">
        <v>2015</v>
      </c>
    </row>
    <row r="3001" spans="1:16" ht="15.75" customHeight="1" x14ac:dyDescent="0.25">
      <c r="A3001" s="104" t="s">
        <v>384</v>
      </c>
      <c r="B3001" s="18" t="s">
        <v>69</v>
      </c>
      <c r="C3001" s="91">
        <v>335797.07</v>
      </c>
      <c r="D3001" s="91"/>
      <c r="E3001" s="91"/>
      <c r="F3001" s="91"/>
      <c r="G3001" s="91">
        <f t="shared" si="39"/>
        <v>335797.07</v>
      </c>
      <c r="H3001" s="102">
        <v>42292</v>
      </c>
      <c r="I3001" s="120">
        <v>42292</v>
      </c>
      <c r="J3001" s="120"/>
      <c r="K3001" s="120"/>
      <c r="L3001" s="162"/>
      <c r="M3001" s="29" t="s">
        <v>1229</v>
      </c>
      <c r="N3001" s="29">
        <v>1</v>
      </c>
      <c r="O3001" s="29"/>
      <c r="P3001" s="29">
        <v>2015</v>
      </c>
    </row>
    <row r="3002" spans="1:16" ht="15.75" customHeight="1" x14ac:dyDescent="0.25">
      <c r="A3002" s="104" t="s">
        <v>233</v>
      </c>
      <c r="B3002" s="18" t="s">
        <v>23</v>
      </c>
      <c r="C3002" s="91">
        <v>1276352.3400000001</v>
      </c>
      <c r="D3002" s="91"/>
      <c r="E3002" s="91"/>
      <c r="F3002" s="91"/>
      <c r="G3002" s="91">
        <f t="shared" si="39"/>
        <v>1276352.3400000001</v>
      </c>
      <c r="H3002" s="102">
        <v>42300</v>
      </c>
      <c r="I3002" s="120">
        <v>42300</v>
      </c>
      <c r="J3002" s="120"/>
      <c r="K3002" s="120"/>
      <c r="L3002" s="162"/>
      <c r="M3002" s="29" t="s">
        <v>5</v>
      </c>
      <c r="N3002" s="29">
        <v>1</v>
      </c>
      <c r="O3002" s="29">
        <v>602.36</v>
      </c>
      <c r="P3002" s="29">
        <v>2015</v>
      </c>
    </row>
    <row r="3003" spans="1:16" ht="15.75" customHeight="1" x14ac:dyDescent="0.25">
      <c r="A3003" s="104" t="s">
        <v>307</v>
      </c>
      <c r="B3003" s="18" t="s">
        <v>306</v>
      </c>
      <c r="C3003" s="91">
        <v>645610</v>
      </c>
      <c r="D3003" s="91"/>
      <c r="E3003" s="91"/>
      <c r="F3003" s="91"/>
      <c r="G3003" s="91">
        <f t="shared" si="39"/>
        <v>645610</v>
      </c>
      <c r="H3003" s="102">
        <v>42306</v>
      </c>
      <c r="I3003" s="120">
        <v>42306</v>
      </c>
      <c r="J3003" s="120"/>
      <c r="K3003" s="120"/>
      <c r="L3003" s="162"/>
      <c r="M3003" s="29" t="s">
        <v>5</v>
      </c>
      <c r="N3003" s="29">
        <v>1</v>
      </c>
      <c r="O3003" s="29">
        <v>445</v>
      </c>
      <c r="P3003" s="29">
        <v>2015</v>
      </c>
    </row>
    <row r="3004" spans="1:16" ht="15.75" customHeight="1" x14ac:dyDescent="0.25">
      <c r="A3004" s="104" t="s">
        <v>242</v>
      </c>
      <c r="B3004" s="18" t="s">
        <v>243</v>
      </c>
      <c r="C3004" s="91">
        <v>1292564.45</v>
      </c>
      <c r="D3004" s="91"/>
      <c r="E3004" s="91"/>
      <c r="F3004" s="91"/>
      <c r="G3004" s="91">
        <f t="shared" si="39"/>
        <v>1292564.45</v>
      </c>
      <c r="H3004" s="102">
        <v>42303</v>
      </c>
      <c r="I3004" s="120">
        <v>42306</v>
      </c>
      <c r="J3004" s="120"/>
      <c r="K3004" s="120"/>
      <c r="L3004" s="162"/>
      <c r="M3004" s="29" t="s">
        <v>6</v>
      </c>
      <c r="N3004" s="29">
        <v>1</v>
      </c>
      <c r="O3004" s="29">
        <v>690.77</v>
      </c>
      <c r="P3004" s="29">
        <v>2015</v>
      </c>
    </row>
    <row r="3005" spans="1:16" ht="15.75" customHeight="1" x14ac:dyDescent="0.25">
      <c r="A3005" s="104" t="s">
        <v>89</v>
      </c>
      <c r="B3005" s="18" t="s">
        <v>85</v>
      </c>
      <c r="C3005" s="91">
        <f>45554.47+697143.39</f>
        <v>742697.86</v>
      </c>
      <c r="D3005" s="91"/>
      <c r="E3005" s="91"/>
      <c r="F3005" s="91"/>
      <c r="G3005" s="91">
        <f t="shared" si="39"/>
        <v>742697.86</v>
      </c>
      <c r="H3005" s="102">
        <v>42311</v>
      </c>
      <c r="I3005" s="120">
        <v>42311</v>
      </c>
      <c r="J3005" s="120"/>
      <c r="K3005" s="120"/>
      <c r="L3005" s="162"/>
      <c r="M3005" s="29" t="s">
        <v>5</v>
      </c>
      <c r="N3005" s="29">
        <v>1</v>
      </c>
      <c r="O3005" s="29">
        <v>548</v>
      </c>
      <c r="P3005" s="29">
        <v>2015</v>
      </c>
    </row>
    <row r="3006" spans="1:16" ht="15.75" customHeight="1" x14ac:dyDescent="0.25">
      <c r="A3006" s="104" t="s">
        <v>90</v>
      </c>
      <c r="B3006" s="18" t="s">
        <v>85</v>
      </c>
      <c r="C3006" s="91">
        <f>30704.12+617372.43</f>
        <v>648076.55000000005</v>
      </c>
      <c r="D3006" s="91"/>
      <c r="E3006" s="91"/>
      <c r="F3006" s="91"/>
      <c r="G3006" s="91">
        <f t="shared" si="39"/>
        <v>648076.55000000005</v>
      </c>
      <c r="H3006" s="102">
        <v>42319</v>
      </c>
      <c r="I3006" s="120">
        <v>42319</v>
      </c>
      <c r="J3006" s="120"/>
      <c r="K3006" s="120"/>
      <c r="L3006" s="162"/>
      <c r="M3006" s="29" t="s">
        <v>5</v>
      </c>
      <c r="N3006" s="29">
        <v>1</v>
      </c>
      <c r="O3006" s="29">
        <v>512.5</v>
      </c>
      <c r="P3006" s="29">
        <v>2015</v>
      </c>
    </row>
    <row r="3007" spans="1:16" ht="15.75" customHeight="1" x14ac:dyDescent="0.25">
      <c r="A3007" s="104" t="s">
        <v>91</v>
      </c>
      <c r="B3007" s="18" t="s">
        <v>85</v>
      </c>
      <c r="C3007" s="91">
        <f>2593.06+648519.23</f>
        <v>651112.29</v>
      </c>
      <c r="D3007" s="91"/>
      <c r="E3007" s="91"/>
      <c r="F3007" s="91"/>
      <c r="G3007" s="91">
        <f t="shared" si="39"/>
        <v>651112.29</v>
      </c>
      <c r="H3007" s="102">
        <v>42319</v>
      </c>
      <c r="I3007" s="120">
        <v>42319</v>
      </c>
      <c r="J3007" s="120"/>
      <c r="K3007" s="120"/>
      <c r="L3007" s="162"/>
      <c r="M3007" s="29" t="s">
        <v>5</v>
      </c>
      <c r="N3007" s="29">
        <v>1</v>
      </c>
      <c r="O3007" s="29">
        <f>548</f>
        <v>548</v>
      </c>
      <c r="P3007" s="29">
        <v>2015</v>
      </c>
    </row>
    <row r="3008" spans="1:16" ht="15.75" customHeight="1" x14ac:dyDescent="0.25">
      <c r="A3008" s="104" t="s">
        <v>224</v>
      </c>
      <c r="B3008" s="18" t="s">
        <v>223</v>
      </c>
      <c r="C3008" s="91">
        <v>2345665.13</v>
      </c>
      <c r="D3008" s="91"/>
      <c r="E3008" s="91"/>
      <c r="F3008" s="91"/>
      <c r="G3008" s="91">
        <f t="shared" si="39"/>
        <v>2345665.13</v>
      </c>
      <c r="H3008" s="102">
        <v>42306</v>
      </c>
      <c r="I3008" s="102">
        <v>42306</v>
      </c>
      <c r="J3008" s="102"/>
      <c r="K3008" s="102"/>
      <c r="L3008" s="162"/>
      <c r="M3008" s="29" t="s">
        <v>5</v>
      </c>
      <c r="N3008" s="29">
        <v>1</v>
      </c>
      <c r="O3008" s="29">
        <v>1659</v>
      </c>
      <c r="P3008" s="29">
        <v>2015</v>
      </c>
    </row>
    <row r="3009" spans="1:16" ht="15.75" customHeight="1" x14ac:dyDescent="0.25">
      <c r="A3009" s="104" t="s">
        <v>226</v>
      </c>
      <c r="B3009" s="18" t="s">
        <v>225</v>
      </c>
      <c r="C3009" s="91">
        <v>319657.05</v>
      </c>
      <c r="D3009" s="91"/>
      <c r="E3009" s="91" t="s">
        <v>225</v>
      </c>
      <c r="F3009" s="91">
        <v>35260.81</v>
      </c>
      <c r="G3009" s="91">
        <f t="shared" si="39"/>
        <v>354917.86</v>
      </c>
      <c r="H3009" s="120">
        <v>42299</v>
      </c>
      <c r="I3009" s="120">
        <v>42299</v>
      </c>
      <c r="J3009" s="120">
        <v>42523</v>
      </c>
      <c r="K3009" s="120">
        <v>42523</v>
      </c>
      <c r="L3009" s="162"/>
      <c r="M3009" s="29" t="s">
        <v>5</v>
      </c>
      <c r="N3009" s="29">
        <v>1</v>
      </c>
      <c r="O3009" s="29">
        <v>247</v>
      </c>
      <c r="P3009" s="29">
        <v>2015</v>
      </c>
    </row>
    <row r="3010" spans="1:16" ht="15.75" customHeight="1" x14ac:dyDescent="0.25">
      <c r="A3010" s="104" t="s">
        <v>228</v>
      </c>
      <c r="B3010" s="18" t="s">
        <v>225</v>
      </c>
      <c r="C3010" s="91">
        <v>617525.1</v>
      </c>
      <c r="D3010" s="91"/>
      <c r="E3010" s="91"/>
      <c r="F3010" s="91"/>
      <c r="G3010" s="91">
        <f t="shared" si="39"/>
        <v>617525.1</v>
      </c>
      <c r="H3010" s="120">
        <v>42299</v>
      </c>
      <c r="I3010" s="120">
        <v>42299</v>
      </c>
      <c r="J3010" s="120"/>
      <c r="K3010" s="120"/>
      <c r="L3010" s="162"/>
      <c r="M3010" s="29" t="s">
        <v>5</v>
      </c>
      <c r="N3010" s="29">
        <v>1</v>
      </c>
      <c r="O3010" s="29">
        <v>546.79999999999995</v>
      </c>
      <c r="P3010" s="29">
        <v>2015</v>
      </c>
    </row>
    <row r="3011" spans="1:16" ht="15.75" customHeight="1" x14ac:dyDescent="0.25">
      <c r="A3011" s="104" t="s">
        <v>227</v>
      </c>
      <c r="B3011" s="18" t="s">
        <v>225</v>
      </c>
      <c r="C3011" s="91">
        <v>602948.30000000005</v>
      </c>
      <c r="D3011" s="91"/>
      <c r="E3011" s="91"/>
      <c r="F3011" s="91"/>
      <c r="G3011" s="91">
        <f t="shared" si="39"/>
        <v>602948.30000000005</v>
      </c>
      <c r="H3011" s="120">
        <v>42299</v>
      </c>
      <c r="I3011" s="120">
        <v>42299</v>
      </c>
      <c r="J3011" s="120"/>
      <c r="K3011" s="120"/>
      <c r="L3011" s="162"/>
      <c r="M3011" s="29" t="s">
        <v>5</v>
      </c>
      <c r="N3011" s="29">
        <v>1</v>
      </c>
      <c r="O3011" s="29">
        <v>503</v>
      </c>
      <c r="P3011" s="29">
        <v>2015</v>
      </c>
    </row>
    <row r="3012" spans="1:16" ht="15.75" customHeight="1" x14ac:dyDescent="0.25">
      <c r="A3012" s="104" t="s">
        <v>287</v>
      </c>
      <c r="B3012" s="18" t="s">
        <v>291</v>
      </c>
      <c r="C3012" s="91">
        <v>454727.09</v>
      </c>
      <c r="D3012" s="91"/>
      <c r="E3012" s="91"/>
      <c r="F3012" s="91"/>
      <c r="G3012" s="91">
        <f t="shared" si="39"/>
        <v>454727.09</v>
      </c>
      <c r="H3012" s="102">
        <v>42313</v>
      </c>
      <c r="I3012" s="120">
        <v>42313</v>
      </c>
      <c r="J3012" s="120"/>
      <c r="K3012" s="120"/>
      <c r="L3012" s="162"/>
      <c r="M3012" s="29" t="s">
        <v>5</v>
      </c>
      <c r="N3012" s="29">
        <v>1</v>
      </c>
      <c r="O3012" s="29">
        <v>446.6</v>
      </c>
      <c r="P3012" s="29">
        <v>2015</v>
      </c>
    </row>
    <row r="3013" spans="1:16" ht="15.75" customHeight="1" x14ac:dyDescent="0.25">
      <c r="A3013" s="104" t="s">
        <v>288</v>
      </c>
      <c r="B3013" s="18" t="s">
        <v>291</v>
      </c>
      <c r="C3013" s="91">
        <v>475800.73</v>
      </c>
      <c r="D3013" s="91"/>
      <c r="E3013" s="91"/>
      <c r="F3013" s="91"/>
      <c r="G3013" s="91">
        <f t="shared" si="39"/>
        <v>475800.73</v>
      </c>
      <c r="H3013" s="102">
        <v>42313</v>
      </c>
      <c r="I3013" s="120">
        <v>42313</v>
      </c>
      <c r="J3013" s="120"/>
      <c r="K3013" s="120"/>
      <c r="L3013" s="162"/>
      <c r="M3013" s="29" t="s">
        <v>5</v>
      </c>
      <c r="N3013" s="29">
        <v>1</v>
      </c>
      <c r="O3013" s="29">
        <v>446.6</v>
      </c>
      <c r="P3013" s="29">
        <v>2015</v>
      </c>
    </row>
    <row r="3014" spans="1:16" ht="15.75" customHeight="1" x14ac:dyDescent="0.25">
      <c r="A3014" s="104" t="s">
        <v>308</v>
      </c>
      <c r="B3014" s="18" t="s">
        <v>306</v>
      </c>
      <c r="C3014" s="91">
        <v>588069.06999999995</v>
      </c>
      <c r="D3014" s="91"/>
      <c r="E3014" s="91"/>
      <c r="F3014" s="91"/>
      <c r="G3014" s="91">
        <f t="shared" si="39"/>
        <v>588069.06999999995</v>
      </c>
      <c r="H3014" s="102">
        <v>42306</v>
      </c>
      <c r="I3014" s="120">
        <v>42307</v>
      </c>
      <c r="J3014" s="120"/>
      <c r="K3014" s="120"/>
      <c r="L3014" s="162"/>
      <c r="M3014" s="29" t="s">
        <v>5</v>
      </c>
      <c r="N3014" s="29">
        <v>1</v>
      </c>
      <c r="O3014" s="29">
        <v>346</v>
      </c>
      <c r="P3014" s="29">
        <v>2015</v>
      </c>
    </row>
    <row r="3015" spans="1:16" ht="15.75" customHeight="1" x14ac:dyDescent="0.25">
      <c r="A3015" s="104" t="s">
        <v>335</v>
      </c>
      <c r="B3015" s="18" t="s">
        <v>306</v>
      </c>
      <c r="C3015" s="91">
        <v>840237.99</v>
      </c>
      <c r="D3015" s="91"/>
      <c r="E3015" s="91"/>
      <c r="F3015" s="91"/>
      <c r="G3015" s="91">
        <f t="shared" si="39"/>
        <v>840237.99</v>
      </c>
      <c r="H3015" s="102">
        <v>42311</v>
      </c>
      <c r="I3015" s="102">
        <v>42317</v>
      </c>
      <c r="J3015" s="102"/>
      <c r="K3015" s="102"/>
      <c r="L3015" s="162"/>
      <c r="M3015" s="29" t="s">
        <v>5</v>
      </c>
      <c r="N3015" s="29">
        <v>1</v>
      </c>
      <c r="O3015" s="29">
        <v>601.16999999999996</v>
      </c>
      <c r="P3015" s="29">
        <v>2015</v>
      </c>
    </row>
    <row r="3016" spans="1:16" ht="15.75" customHeight="1" x14ac:dyDescent="0.25">
      <c r="A3016" s="104" t="s">
        <v>512</v>
      </c>
      <c r="B3016" s="104" t="s">
        <v>1</v>
      </c>
      <c r="C3016" s="91">
        <v>439814.41</v>
      </c>
      <c r="D3016" s="91"/>
      <c r="E3016" s="91"/>
      <c r="F3016" s="91"/>
      <c r="G3016" s="91">
        <f t="shared" si="39"/>
        <v>439814.41</v>
      </c>
      <c r="H3016" s="102">
        <v>42342</v>
      </c>
      <c r="I3016" s="120">
        <v>42342</v>
      </c>
      <c r="J3016" s="120"/>
      <c r="K3016" s="120"/>
      <c r="L3016" s="162"/>
      <c r="M3016" s="29" t="s">
        <v>5</v>
      </c>
      <c r="N3016" s="29">
        <v>1</v>
      </c>
      <c r="O3016" s="29">
        <f>270</f>
        <v>270</v>
      </c>
      <c r="P3016" s="29">
        <v>2015</v>
      </c>
    </row>
    <row r="3017" spans="1:16" ht="15.75" customHeight="1" x14ac:dyDescent="0.25">
      <c r="A3017" s="104" t="s">
        <v>221</v>
      </c>
      <c r="B3017" s="18" t="s">
        <v>85</v>
      </c>
      <c r="C3017" s="91">
        <v>604180.42000000004</v>
      </c>
      <c r="D3017" s="91"/>
      <c r="E3017" s="91"/>
      <c r="F3017" s="91"/>
      <c r="G3017" s="91">
        <f t="shared" si="39"/>
        <v>604180.42000000004</v>
      </c>
      <c r="H3017" s="102">
        <v>42328</v>
      </c>
      <c r="I3017" s="120">
        <v>42328</v>
      </c>
      <c r="J3017" s="120"/>
      <c r="K3017" s="120"/>
      <c r="L3017" s="162"/>
      <c r="M3017" s="29" t="s">
        <v>5</v>
      </c>
      <c r="N3017" s="29">
        <v>1</v>
      </c>
      <c r="O3017" s="29">
        <v>527.4</v>
      </c>
      <c r="P3017" s="29">
        <v>2015</v>
      </c>
    </row>
    <row r="3018" spans="1:16" ht="15.75" customHeight="1" x14ac:dyDescent="0.25">
      <c r="A3018" s="104" t="s">
        <v>230</v>
      </c>
      <c r="B3018" s="18" t="s">
        <v>80</v>
      </c>
      <c r="C3018" s="91">
        <v>995116.42</v>
      </c>
      <c r="D3018" s="91"/>
      <c r="E3018" s="91"/>
      <c r="F3018" s="91"/>
      <c r="G3018" s="91">
        <f t="shared" si="39"/>
        <v>995116.42</v>
      </c>
      <c r="H3018" s="102">
        <v>42297</v>
      </c>
      <c r="I3018" s="120">
        <v>42297</v>
      </c>
      <c r="J3018" s="120"/>
      <c r="K3018" s="120"/>
      <c r="L3018" s="162"/>
      <c r="M3018" s="29" t="s">
        <v>5</v>
      </c>
      <c r="N3018" s="29">
        <v>1</v>
      </c>
      <c r="O3018" s="29">
        <v>595</v>
      </c>
      <c r="P3018" s="29">
        <v>2015</v>
      </c>
    </row>
    <row r="3019" spans="1:16" ht="15.75" customHeight="1" x14ac:dyDescent="0.25">
      <c r="A3019" s="104" t="s">
        <v>354</v>
      </c>
      <c r="B3019" s="18" t="s">
        <v>306</v>
      </c>
      <c r="C3019" s="91">
        <v>1134979.19</v>
      </c>
      <c r="D3019" s="91"/>
      <c r="E3019" s="91"/>
      <c r="F3019" s="91"/>
      <c r="G3019" s="91">
        <f t="shared" si="39"/>
        <v>1134979.19</v>
      </c>
      <c r="H3019" s="102">
        <v>42306</v>
      </c>
      <c r="I3019" s="120">
        <v>42307</v>
      </c>
      <c r="J3019" s="120"/>
      <c r="K3019" s="120"/>
      <c r="L3019" s="162"/>
      <c r="M3019" s="29" t="s">
        <v>5</v>
      </c>
      <c r="N3019" s="29">
        <v>1</v>
      </c>
      <c r="O3019" s="29">
        <v>593.20000000000005</v>
      </c>
      <c r="P3019" s="29">
        <v>2015</v>
      </c>
    </row>
    <row r="3020" spans="1:16" ht="15.75" customHeight="1" x14ac:dyDescent="0.25">
      <c r="A3020" s="104" t="s">
        <v>387</v>
      </c>
      <c r="B3020" s="18" t="s">
        <v>7</v>
      </c>
      <c r="C3020" s="91">
        <v>1225005.2</v>
      </c>
      <c r="D3020" s="91"/>
      <c r="E3020" s="91"/>
      <c r="F3020" s="91"/>
      <c r="G3020" s="91">
        <f t="shared" si="39"/>
        <v>1225005.2</v>
      </c>
      <c r="H3020" s="102">
        <v>42327</v>
      </c>
      <c r="I3020" s="120">
        <v>42327</v>
      </c>
      <c r="J3020" s="120"/>
      <c r="K3020" s="120"/>
      <c r="L3020" s="162"/>
      <c r="M3020" s="29" t="s">
        <v>6</v>
      </c>
      <c r="N3020" s="29">
        <v>1</v>
      </c>
      <c r="O3020" s="29">
        <f>539</f>
        <v>539</v>
      </c>
      <c r="P3020" s="29">
        <v>2015</v>
      </c>
    </row>
    <row r="3021" spans="1:16" ht="15.75" customHeight="1" x14ac:dyDescent="0.25">
      <c r="A3021" s="104" t="s">
        <v>258</v>
      </c>
      <c r="B3021" s="18" t="s">
        <v>259</v>
      </c>
      <c r="C3021" s="91">
        <v>786532.23</v>
      </c>
      <c r="D3021" s="91"/>
      <c r="E3021" s="91"/>
      <c r="F3021" s="91"/>
      <c r="G3021" s="91">
        <f t="shared" si="39"/>
        <v>786532.23</v>
      </c>
      <c r="H3021" s="102">
        <v>42279</v>
      </c>
      <c r="I3021" s="120">
        <v>42279</v>
      </c>
      <c r="J3021" s="120"/>
      <c r="K3021" s="120"/>
      <c r="L3021" s="162"/>
      <c r="M3021" s="29" t="s">
        <v>5</v>
      </c>
      <c r="N3021" s="29">
        <v>1</v>
      </c>
      <c r="O3021" s="29">
        <v>536</v>
      </c>
      <c r="P3021" s="29">
        <v>2015</v>
      </c>
    </row>
    <row r="3022" spans="1:16" ht="15.75" customHeight="1" x14ac:dyDescent="0.25">
      <c r="A3022" s="104" t="s">
        <v>134</v>
      </c>
      <c r="B3022" s="18" t="s">
        <v>93</v>
      </c>
      <c r="C3022" s="91">
        <v>501825.47</v>
      </c>
      <c r="D3022" s="91"/>
      <c r="E3022" s="91"/>
      <c r="F3022" s="91"/>
      <c r="G3022" s="91">
        <f t="shared" si="39"/>
        <v>501825.47</v>
      </c>
      <c r="H3022" s="102">
        <v>42258</v>
      </c>
      <c r="I3022" s="120">
        <v>42258</v>
      </c>
      <c r="J3022" s="120"/>
      <c r="K3022" s="120"/>
      <c r="L3022" s="162"/>
      <c r="M3022" s="29" t="s">
        <v>5</v>
      </c>
      <c r="N3022" s="29">
        <v>1</v>
      </c>
      <c r="O3022" s="29">
        <v>474.8</v>
      </c>
      <c r="P3022" s="29">
        <v>2015</v>
      </c>
    </row>
    <row r="3023" spans="1:16" ht="15.75" customHeight="1" x14ac:dyDescent="0.25">
      <c r="A3023" s="104" t="s">
        <v>136</v>
      </c>
      <c r="B3023" s="18" t="s">
        <v>93</v>
      </c>
      <c r="C3023" s="91">
        <v>636880.17000000004</v>
      </c>
      <c r="D3023" s="91"/>
      <c r="E3023" s="91"/>
      <c r="F3023" s="91"/>
      <c r="G3023" s="91">
        <f t="shared" si="39"/>
        <v>636880.17000000004</v>
      </c>
      <c r="H3023" s="102">
        <v>42258</v>
      </c>
      <c r="I3023" s="120">
        <v>42258</v>
      </c>
      <c r="J3023" s="120"/>
      <c r="K3023" s="120"/>
      <c r="L3023" s="162"/>
      <c r="M3023" s="29" t="s">
        <v>5</v>
      </c>
      <c r="N3023" s="29">
        <v>1</v>
      </c>
      <c r="O3023" s="29">
        <v>609.96</v>
      </c>
      <c r="P3023" s="29">
        <v>2015</v>
      </c>
    </row>
    <row r="3024" spans="1:16" ht="15.75" customHeight="1" x14ac:dyDescent="0.25">
      <c r="A3024" s="104" t="s">
        <v>94</v>
      </c>
      <c r="B3024" s="18" t="s">
        <v>80</v>
      </c>
      <c r="C3024" s="91">
        <v>2051730.9</v>
      </c>
      <c r="D3024" s="91"/>
      <c r="E3024" s="91" t="s">
        <v>80</v>
      </c>
      <c r="F3024" s="91">
        <v>588883.72</v>
      </c>
      <c r="G3024" s="91">
        <f t="shared" si="39"/>
        <v>2640614.62</v>
      </c>
      <c r="H3024" s="102">
        <v>42279</v>
      </c>
      <c r="I3024" s="120">
        <v>42280</v>
      </c>
      <c r="J3024" s="120">
        <v>42453</v>
      </c>
      <c r="K3024" s="120">
        <v>42454</v>
      </c>
      <c r="L3024" s="162"/>
      <c r="M3024" s="29" t="s">
        <v>5</v>
      </c>
      <c r="N3024" s="29">
        <v>1</v>
      </c>
      <c r="O3024" s="29">
        <v>1391.56</v>
      </c>
      <c r="P3024" s="29">
        <v>2015</v>
      </c>
    </row>
    <row r="3025" spans="1:16" ht="15.75" customHeight="1" x14ac:dyDescent="0.25">
      <c r="A3025" s="104" t="s">
        <v>232</v>
      </c>
      <c r="B3025" s="18" t="s">
        <v>23</v>
      </c>
      <c r="C3025" s="91">
        <v>738251.28</v>
      </c>
      <c r="D3025" s="91"/>
      <c r="E3025" s="91"/>
      <c r="F3025" s="91"/>
      <c r="G3025" s="91">
        <f t="shared" si="39"/>
        <v>738251.28</v>
      </c>
      <c r="H3025" s="102">
        <v>42332</v>
      </c>
      <c r="I3025" s="120">
        <v>42332</v>
      </c>
      <c r="J3025" s="120"/>
      <c r="K3025" s="120"/>
      <c r="L3025" s="162"/>
      <c r="M3025" s="29" t="s">
        <v>5</v>
      </c>
      <c r="N3025" s="29">
        <v>1</v>
      </c>
      <c r="O3025" s="29">
        <v>587.5</v>
      </c>
      <c r="P3025" s="29">
        <v>2015</v>
      </c>
    </row>
    <row r="3026" spans="1:16" ht="15.75" customHeight="1" x14ac:dyDescent="0.25">
      <c r="A3026" s="104" t="s">
        <v>305</v>
      </c>
      <c r="B3026" s="18" t="s">
        <v>7</v>
      </c>
      <c r="C3026" s="91">
        <v>1001474.26</v>
      </c>
      <c r="D3026" s="91"/>
      <c r="E3026" s="91"/>
      <c r="F3026" s="91"/>
      <c r="G3026" s="91">
        <f t="shared" si="39"/>
        <v>1001474.26</v>
      </c>
      <c r="H3026" s="102">
        <v>42363</v>
      </c>
      <c r="I3026" s="120">
        <v>42363</v>
      </c>
      <c r="J3026" s="120"/>
      <c r="K3026" s="120"/>
      <c r="L3026" s="162"/>
      <c r="M3026" s="29" t="s">
        <v>6</v>
      </c>
      <c r="N3026" s="29">
        <v>1</v>
      </c>
      <c r="O3026" s="29">
        <f>561</f>
        <v>561</v>
      </c>
      <c r="P3026" s="29">
        <v>2015</v>
      </c>
    </row>
    <row r="3027" spans="1:16" ht="15.75" customHeight="1" x14ac:dyDescent="0.25">
      <c r="A3027" s="104" t="s">
        <v>394</v>
      </c>
      <c r="B3027" s="18" t="s">
        <v>7</v>
      </c>
      <c r="C3027" s="91">
        <v>575714.93999999994</v>
      </c>
      <c r="D3027" s="91"/>
      <c r="E3027" s="91"/>
      <c r="F3027" s="91"/>
      <c r="G3027" s="91">
        <f t="shared" si="39"/>
        <v>575714.93999999994</v>
      </c>
      <c r="H3027" s="29"/>
      <c r="I3027" s="120">
        <v>42342</v>
      </c>
      <c r="J3027" s="120"/>
      <c r="K3027" s="120"/>
      <c r="L3027" s="162"/>
      <c r="M3027" s="29" t="s">
        <v>5</v>
      </c>
      <c r="N3027" s="29">
        <v>1</v>
      </c>
      <c r="O3027" s="29">
        <v>384.8</v>
      </c>
      <c r="P3027" s="29">
        <v>2015</v>
      </c>
    </row>
    <row r="3028" spans="1:16" ht="15.75" customHeight="1" x14ac:dyDescent="0.25">
      <c r="A3028" s="104" t="s">
        <v>418</v>
      </c>
      <c r="B3028" s="18" t="s">
        <v>425</v>
      </c>
      <c r="C3028" s="91">
        <v>1566081.98</v>
      </c>
      <c r="D3028" s="91"/>
      <c r="E3028" s="91"/>
      <c r="F3028" s="91"/>
      <c r="G3028" s="91">
        <f t="shared" si="39"/>
        <v>1566081.98</v>
      </c>
      <c r="H3028" s="102">
        <v>42335</v>
      </c>
      <c r="I3028" s="120">
        <v>42335</v>
      </c>
      <c r="J3028" s="120"/>
      <c r="K3028" s="120"/>
      <c r="L3028" s="162"/>
      <c r="M3028" s="29" t="s">
        <v>6</v>
      </c>
      <c r="N3028" s="29">
        <v>1</v>
      </c>
      <c r="O3028" s="29">
        <f>(7.358+0.0128)*100</f>
        <v>737.08</v>
      </c>
      <c r="P3028" s="29">
        <v>2015</v>
      </c>
    </row>
    <row r="3029" spans="1:16" ht="15.75" customHeight="1" x14ac:dyDescent="0.25">
      <c r="A3029" s="104" t="s">
        <v>419</v>
      </c>
      <c r="B3029" s="18" t="s">
        <v>425</v>
      </c>
      <c r="C3029" s="91">
        <v>1522068.24</v>
      </c>
      <c r="D3029" s="91"/>
      <c r="E3029" s="91"/>
      <c r="F3029" s="91"/>
      <c r="G3029" s="91">
        <f t="shared" si="39"/>
        <v>1522068.24</v>
      </c>
      <c r="H3029" s="102">
        <v>42335</v>
      </c>
      <c r="I3029" s="120">
        <v>42335</v>
      </c>
      <c r="J3029" s="120"/>
      <c r="K3029" s="120"/>
      <c r="L3029" s="162"/>
      <c r="M3029" s="29" t="s">
        <v>6</v>
      </c>
      <c r="N3029" s="29">
        <v>1</v>
      </c>
      <c r="O3029" s="29">
        <v>720.34</v>
      </c>
      <c r="P3029" s="29">
        <v>2015</v>
      </c>
    </row>
    <row r="3030" spans="1:16" ht="15.75" customHeight="1" x14ac:dyDescent="0.25">
      <c r="A3030" s="104" t="s">
        <v>420</v>
      </c>
      <c r="B3030" s="18" t="s">
        <v>425</v>
      </c>
      <c r="C3030" s="91">
        <v>1543926.31</v>
      </c>
      <c r="D3030" s="91"/>
      <c r="E3030" s="91"/>
      <c r="F3030" s="91"/>
      <c r="G3030" s="91">
        <f t="shared" si="39"/>
        <v>1543926.31</v>
      </c>
      <c r="H3030" s="102">
        <v>42335</v>
      </c>
      <c r="I3030" s="120">
        <v>42335</v>
      </c>
      <c r="J3030" s="120"/>
      <c r="K3030" s="120"/>
      <c r="L3030" s="162"/>
      <c r="M3030" s="29" t="s">
        <v>6</v>
      </c>
      <c r="N3030" s="29">
        <v>1</v>
      </c>
      <c r="O3030" s="29">
        <v>722.42</v>
      </c>
      <c r="P3030" s="29">
        <v>2015</v>
      </c>
    </row>
    <row r="3031" spans="1:16" ht="15.75" customHeight="1" x14ac:dyDescent="0.25">
      <c r="A3031" s="104" t="s">
        <v>524</v>
      </c>
      <c r="B3031" s="18" t="s">
        <v>533</v>
      </c>
      <c r="C3031" s="91">
        <v>966772.99</v>
      </c>
      <c r="D3031" s="91"/>
      <c r="E3031" s="91"/>
      <c r="F3031" s="91"/>
      <c r="G3031" s="91">
        <f t="shared" si="39"/>
        <v>966772.99</v>
      </c>
      <c r="H3031" s="102">
        <v>42356</v>
      </c>
      <c r="I3031" s="120">
        <v>42356</v>
      </c>
      <c r="J3031" s="120"/>
      <c r="K3031" s="120"/>
      <c r="L3031" s="162"/>
      <c r="M3031" s="29" t="s">
        <v>5</v>
      </c>
      <c r="N3031" s="29">
        <v>1</v>
      </c>
      <c r="O3031" s="29">
        <v>596</v>
      </c>
      <c r="P3031" s="29">
        <v>2015</v>
      </c>
    </row>
    <row r="3032" spans="1:16" ht="15.75" customHeight="1" x14ac:dyDescent="0.25">
      <c r="A3032" s="104" t="s">
        <v>135</v>
      </c>
      <c r="B3032" s="18" t="s">
        <v>93</v>
      </c>
      <c r="C3032" s="91">
        <v>775446.48</v>
      </c>
      <c r="D3032" s="91"/>
      <c r="E3032" s="91"/>
      <c r="F3032" s="91"/>
      <c r="G3032" s="91">
        <f t="shared" si="39"/>
        <v>775446.48</v>
      </c>
      <c r="H3032" s="102">
        <v>42258</v>
      </c>
      <c r="I3032" s="120">
        <v>42258</v>
      </c>
      <c r="J3032" s="120"/>
      <c r="K3032" s="120"/>
      <c r="L3032" s="162"/>
      <c r="M3032" s="29" t="s">
        <v>5</v>
      </c>
      <c r="N3032" s="29">
        <v>1</v>
      </c>
      <c r="O3032" s="29">
        <v>618.38</v>
      </c>
      <c r="P3032" s="29">
        <v>2015</v>
      </c>
    </row>
    <row r="3033" spans="1:16" ht="15.75" customHeight="1" x14ac:dyDescent="0.25">
      <c r="A3033" s="104" t="s">
        <v>278</v>
      </c>
      <c r="B3033" s="18" t="s">
        <v>277</v>
      </c>
      <c r="C3033" s="91">
        <v>521279.57</v>
      </c>
      <c r="D3033" s="91"/>
      <c r="E3033" s="91"/>
      <c r="F3033" s="91"/>
      <c r="G3033" s="91">
        <f t="shared" si="39"/>
        <v>521279.57</v>
      </c>
      <c r="H3033" s="29"/>
      <c r="I3033" s="120">
        <v>42339</v>
      </c>
      <c r="J3033" s="120"/>
      <c r="K3033" s="120"/>
      <c r="L3033" s="162"/>
      <c r="M3033" s="29" t="s">
        <v>5</v>
      </c>
      <c r="N3033" s="29">
        <v>1</v>
      </c>
      <c r="O3033" s="29">
        <v>420</v>
      </c>
      <c r="P3033" s="29">
        <v>2015</v>
      </c>
    </row>
    <row r="3034" spans="1:16" ht="15.75" customHeight="1" x14ac:dyDescent="0.25">
      <c r="A3034" s="104" t="s">
        <v>532</v>
      </c>
      <c r="B3034" s="18" t="s">
        <v>277</v>
      </c>
      <c r="C3034" s="91">
        <v>730139.69</v>
      </c>
      <c r="D3034" s="91"/>
      <c r="E3034" s="91"/>
      <c r="F3034" s="91"/>
      <c r="G3034" s="91">
        <f t="shared" si="39"/>
        <v>730139.69</v>
      </c>
      <c r="H3034" s="29"/>
      <c r="I3034" s="120">
        <v>42359</v>
      </c>
      <c r="J3034" s="120"/>
      <c r="K3034" s="120"/>
      <c r="L3034" s="162"/>
      <c r="M3034" s="29" t="s">
        <v>5</v>
      </c>
      <c r="N3034" s="29">
        <v>1</v>
      </c>
      <c r="O3034" s="29">
        <v>420</v>
      </c>
      <c r="P3034" s="29">
        <v>2015</v>
      </c>
    </row>
    <row r="3035" spans="1:16" ht="15.75" customHeight="1" x14ac:dyDescent="0.25">
      <c r="A3035" s="104" t="s">
        <v>528</v>
      </c>
      <c r="B3035" s="155" t="s">
        <v>13</v>
      </c>
      <c r="C3035" s="91">
        <v>348693.73</v>
      </c>
      <c r="D3035" s="91"/>
      <c r="E3035" s="91"/>
      <c r="F3035" s="91"/>
      <c r="G3035" s="91">
        <f t="shared" si="39"/>
        <v>348693.73</v>
      </c>
      <c r="H3035" s="102">
        <v>42346</v>
      </c>
      <c r="I3035" s="120">
        <v>42346</v>
      </c>
      <c r="J3035" s="120"/>
      <c r="K3035" s="120"/>
      <c r="L3035" s="162"/>
      <c r="M3035" s="29" t="s">
        <v>5</v>
      </c>
      <c r="N3035" s="162">
        <v>1</v>
      </c>
      <c r="O3035" s="29">
        <v>343</v>
      </c>
      <c r="P3035" s="29">
        <v>2016</v>
      </c>
    </row>
    <row r="3036" spans="1:16" ht="15.75" customHeight="1" x14ac:dyDescent="0.25">
      <c r="A3036" s="104" t="s">
        <v>529</v>
      </c>
      <c r="B3036" s="155" t="s">
        <v>13</v>
      </c>
      <c r="C3036" s="91">
        <v>1348209.39</v>
      </c>
      <c r="D3036" s="91"/>
      <c r="E3036" s="91"/>
      <c r="F3036" s="91"/>
      <c r="G3036" s="91">
        <f t="shared" si="39"/>
        <v>1348209.39</v>
      </c>
      <c r="H3036" s="102">
        <v>42346</v>
      </c>
      <c r="I3036" s="120">
        <v>42346</v>
      </c>
      <c r="J3036" s="120"/>
      <c r="K3036" s="120"/>
      <c r="L3036" s="162"/>
      <c r="M3036" s="29" t="s">
        <v>5</v>
      </c>
      <c r="N3036" s="162">
        <v>1</v>
      </c>
      <c r="O3036" s="29">
        <v>885</v>
      </c>
      <c r="P3036" s="29">
        <v>2016</v>
      </c>
    </row>
    <row r="3037" spans="1:16" ht="15.75" customHeight="1" x14ac:dyDescent="0.25">
      <c r="A3037" s="104" t="s">
        <v>530</v>
      </c>
      <c r="B3037" s="155" t="s">
        <v>13</v>
      </c>
      <c r="C3037" s="91">
        <v>754877.66</v>
      </c>
      <c r="D3037" s="91"/>
      <c r="E3037" s="91"/>
      <c r="F3037" s="91"/>
      <c r="G3037" s="91">
        <f t="shared" si="39"/>
        <v>754877.66</v>
      </c>
      <c r="H3037" s="102">
        <v>42346</v>
      </c>
      <c r="I3037" s="120">
        <v>42346</v>
      </c>
      <c r="J3037" s="120"/>
      <c r="K3037" s="120"/>
      <c r="L3037" s="162"/>
      <c r="M3037" s="29" t="s">
        <v>5</v>
      </c>
      <c r="N3037" s="162">
        <v>1</v>
      </c>
      <c r="O3037" s="29">
        <f>596</f>
        <v>596</v>
      </c>
      <c r="P3037" s="29">
        <v>2016</v>
      </c>
    </row>
    <row r="3038" spans="1:16" ht="15.75" customHeight="1" x14ac:dyDescent="0.25">
      <c r="A3038" s="104" t="s">
        <v>298</v>
      </c>
      <c r="B3038" s="18" t="s">
        <v>17</v>
      </c>
      <c r="C3038" s="91">
        <v>1351602.23</v>
      </c>
      <c r="D3038" s="91"/>
      <c r="E3038" s="91"/>
      <c r="F3038" s="91"/>
      <c r="G3038" s="91">
        <f t="shared" ref="G3038:G3101" si="40">C3038-D3038+F3038</f>
        <v>1351602.23</v>
      </c>
      <c r="H3038" s="102">
        <v>42360</v>
      </c>
      <c r="I3038" s="120">
        <v>42360</v>
      </c>
      <c r="J3038" s="120"/>
      <c r="K3038" s="120"/>
      <c r="L3038" s="162"/>
      <c r="M3038" s="29" t="s">
        <v>5</v>
      </c>
      <c r="N3038" s="162">
        <v>1</v>
      </c>
      <c r="O3038" s="29">
        <v>644</v>
      </c>
      <c r="P3038" s="29">
        <v>2016</v>
      </c>
    </row>
    <row r="3039" spans="1:16" ht="15.75" customHeight="1" x14ac:dyDescent="0.25">
      <c r="A3039" s="104" t="s">
        <v>336</v>
      </c>
      <c r="B3039" s="18" t="s">
        <v>225</v>
      </c>
      <c r="C3039" s="91">
        <v>709724.96</v>
      </c>
      <c r="D3039" s="91"/>
      <c r="E3039" s="91"/>
      <c r="F3039" s="91"/>
      <c r="G3039" s="91">
        <f t="shared" si="40"/>
        <v>709724.96</v>
      </c>
      <c r="H3039" s="102">
        <v>42332</v>
      </c>
      <c r="I3039" s="120">
        <v>42332</v>
      </c>
      <c r="J3039" s="120"/>
      <c r="K3039" s="120"/>
      <c r="L3039" s="162"/>
      <c r="M3039" s="29" t="s">
        <v>5</v>
      </c>
      <c r="N3039" s="162">
        <v>1</v>
      </c>
      <c r="O3039" s="29">
        <v>584.20000000000005</v>
      </c>
      <c r="P3039" s="29">
        <v>2016</v>
      </c>
    </row>
    <row r="3040" spans="1:16" ht="15.75" customHeight="1" x14ac:dyDescent="0.25">
      <c r="A3040" s="104" t="s">
        <v>366</v>
      </c>
      <c r="B3040" s="18" t="s">
        <v>225</v>
      </c>
      <c r="C3040" s="91">
        <v>775355.75</v>
      </c>
      <c r="D3040" s="91"/>
      <c r="E3040" s="91"/>
      <c r="F3040" s="91"/>
      <c r="G3040" s="91">
        <f t="shared" si="40"/>
        <v>775355.75</v>
      </c>
      <c r="H3040" s="102">
        <v>42333</v>
      </c>
      <c r="I3040" s="120">
        <v>42333</v>
      </c>
      <c r="J3040" s="120"/>
      <c r="K3040" s="120"/>
      <c r="L3040" s="162"/>
      <c r="M3040" s="29" t="s">
        <v>5</v>
      </c>
      <c r="N3040" s="162">
        <v>1</v>
      </c>
      <c r="O3040" s="29">
        <v>531.24</v>
      </c>
      <c r="P3040" s="29">
        <v>2016</v>
      </c>
    </row>
    <row r="3041" spans="1:16" ht="15.75" customHeight="1" x14ac:dyDescent="0.25">
      <c r="A3041" s="104" t="s">
        <v>367</v>
      </c>
      <c r="B3041" s="18" t="s">
        <v>225</v>
      </c>
      <c r="C3041" s="91">
        <v>802116.4</v>
      </c>
      <c r="D3041" s="91"/>
      <c r="E3041" s="91"/>
      <c r="F3041" s="91"/>
      <c r="G3041" s="91">
        <f t="shared" si="40"/>
        <v>802116.4</v>
      </c>
      <c r="H3041" s="102">
        <v>42333</v>
      </c>
      <c r="I3041" s="120">
        <v>42333</v>
      </c>
      <c r="J3041" s="120"/>
      <c r="K3041" s="120"/>
      <c r="L3041" s="162"/>
      <c r="M3041" s="29" t="s">
        <v>5</v>
      </c>
      <c r="N3041" s="162">
        <v>1</v>
      </c>
      <c r="O3041" s="29">
        <v>539.4</v>
      </c>
      <c r="P3041" s="29">
        <v>2016</v>
      </c>
    </row>
    <row r="3042" spans="1:16" ht="15.75" customHeight="1" x14ac:dyDescent="0.25">
      <c r="A3042" s="104" t="s">
        <v>396</v>
      </c>
      <c r="B3042" s="18" t="s">
        <v>402</v>
      </c>
      <c r="C3042" s="91">
        <v>673506.07</v>
      </c>
      <c r="D3042" s="91"/>
      <c r="E3042" s="91"/>
      <c r="F3042" s="91"/>
      <c r="G3042" s="91">
        <f t="shared" si="40"/>
        <v>673506.07</v>
      </c>
      <c r="H3042" s="102">
        <v>42339</v>
      </c>
      <c r="I3042" s="120">
        <v>42339</v>
      </c>
      <c r="J3042" s="120"/>
      <c r="K3042" s="120"/>
      <c r="L3042" s="162"/>
      <c r="M3042" s="29" t="s">
        <v>5</v>
      </c>
      <c r="N3042" s="162">
        <v>1</v>
      </c>
      <c r="O3042" s="29">
        <v>543.79999999999995</v>
      </c>
      <c r="P3042" s="29">
        <v>2016</v>
      </c>
    </row>
    <row r="3043" spans="1:16" ht="15.75" customHeight="1" x14ac:dyDescent="0.25">
      <c r="A3043" s="104" t="s">
        <v>397</v>
      </c>
      <c r="B3043" s="18" t="s">
        <v>402</v>
      </c>
      <c r="C3043" s="91">
        <v>673506.07</v>
      </c>
      <c r="D3043" s="91"/>
      <c r="E3043" s="91"/>
      <c r="F3043" s="91"/>
      <c r="G3043" s="91">
        <f t="shared" si="40"/>
        <v>673506.07</v>
      </c>
      <c r="H3043" s="102">
        <v>42339</v>
      </c>
      <c r="I3043" s="120">
        <v>42339</v>
      </c>
      <c r="J3043" s="120"/>
      <c r="K3043" s="120"/>
      <c r="L3043" s="162"/>
      <c r="M3043" s="29" t="s">
        <v>5</v>
      </c>
      <c r="N3043" s="162">
        <v>1</v>
      </c>
      <c r="O3043" s="29">
        <v>543.79999999999995</v>
      </c>
      <c r="P3043" s="29">
        <v>2016</v>
      </c>
    </row>
    <row r="3044" spans="1:16" ht="15.75" customHeight="1" x14ac:dyDescent="0.25">
      <c r="A3044" s="104" t="s">
        <v>395</v>
      </c>
      <c r="B3044" s="18" t="s">
        <v>402</v>
      </c>
      <c r="C3044" s="91">
        <v>879523.35</v>
      </c>
      <c r="D3044" s="91"/>
      <c r="E3044" s="91"/>
      <c r="F3044" s="91"/>
      <c r="G3044" s="91">
        <f t="shared" si="40"/>
        <v>879523.35</v>
      </c>
      <c r="H3044" s="102">
        <v>42339</v>
      </c>
      <c r="I3044" s="120">
        <v>42339</v>
      </c>
      <c r="J3044" s="120"/>
      <c r="K3044" s="120"/>
      <c r="L3044" s="162"/>
      <c r="M3044" s="29" t="s">
        <v>5</v>
      </c>
      <c r="N3044" s="162">
        <v>1</v>
      </c>
      <c r="O3044" s="29">
        <v>587.94000000000005</v>
      </c>
      <c r="P3044" s="29">
        <v>2016</v>
      </c>
    </row>
    <row r="3045" spans="1:16" ht="15.75" customHeight="1" x14ac:dyDescent="0.25">
      <c r="A3045" s="104" t="s">
        <v>483</v>
      </c>
      <c r="B3045" s="18" t="s">
        <v>498</v>
      </c>
      <c r="C3045" s="91">
        <v>745080.54</v>
      </c>
      <c r="D3045" s="91"/>
      <c r="E3045" s="91"/>
      <c r="F3045" s="91"/>
      <c r="G3045" s="91">
        <f t="shared" si="40"/>
        <v>745080.54</v>
      </c>
      <c r="H3045" s="102">
        <v>42343</v>
      </c>
      <c r="I3045" s="120">
        <v>42343</v>
      </c>
      <c r="J3045" s="120"/>
      <c r="K3045" s="120"/>
      <c r="L3045" s="162"/>
      <c r="M3045" s="29" t="s">
        <v>5</v>
      </c>
      <c r="N3045" s="162">
        <v>1</v>
      </c>
      <c r="O3045" s="29">
        <v>335</v>
      </c>
      <c r="P3045" s="29">
        <v>2016</v>
      </c>
    </row>
    <row r="3046" spans="1:16" ht="15.75" customHeight="1" x14ac:dyDescent="0.25">
      <c r="A3046" s="104" t="s">
        <v>484</v>
      </c>
      <c r="B3046" s="18" t="s">
        <v>498</v>
      </c>
      <c r="C3046" s="91">
        <v>1124722.83</v>
      </c>
      <c r="D3046" s="91"/>
      <c r="E3046" s="91"/>
      <c r="F3046" s="91"/>
      <c r="G3046" s="91">
        <f t="shared" si="40"/>
        <v>1124722.83</v>
      </c>
      <c r="H3046" s="102">
        <v>42359</v>
      </c>
      <c r="I3046" s="120">
        <v>42359</v>
      </c>
      <c r="J3046" s="120"/>
      <c r="K3046" s="120"/>
      <c r="L3046" s="162"/>
      <c r="M3046" s="29" t="s">
        <v>5</v>
      </c>
      <c r="N3046" s="162">
        <v>1</v>
      </c>
      <c r="O3046" s="29">
        <v>565</v>
      </c>
      <c r="P3046" s="29">
        <v>2016</v>
      </c>
    </row>
    <row r="3047" spans="1:16" ht="15.75" customHeight="1" x14ac:dyDescent="0.25">
      <c r="A3047" s="104" t="s">
        <v>414</v>
      </c>
      <c r="B3047" s="155" t="s">
        <v>246</v>
      </c>
      <c r="C3047" s="91">
        <v>302492.71000000002</v>
      </c>
      <c r="D3047" s="91"/>
      <c r="E3047" s="91"/>
      <c r="F3047" s="91"/>
      <c r="G3047" s="91">
        <f t="shared" si="40"/>
        <v>302492.71000000002</v>
      </c>
      <c r="H3047" s="102">
        <v>42314</v>
      </c>
      <c r="I3047" s="120">
        <v>42314</v>
      </c>
      <c r="J3047" s="120"/>
      <c r="K3047" s="120"/>
      <c r="L3047" s="162"/>
      <c r="M3047" s="29" t="s">
        <v>1161</v>
      </c>
      <c r="N3047" s="162">
        <v>1</v>
      </c>
      <c r="O3047" s="29"/>
      <c r="P3047" s="29">
        <v>2016</v>
      </c>
    </row>
    <row r="3048" spans="1:16" ht="15.75" customHeight="1" x14ac:dyDescent="0.25">
      <c r="A3048" s="104" t="s">
        <v>229</v>
      </c>
      <c r="B3048" s="18" t="s">
        <v>80</v>
      </c>
      <c r="C3048" s="91">
        <v>972956.02</v>
      </c>
      <c r="D3048" s="91"/>
      <c r="E3048" s="91"/>
      <c r="F3048" s="91"/>
      <c r="G3048" s="91">
        <f t="shared" si="40"/>
        <v>972956.02</v>
      </c>
      <c r="H3048" s="102">
        <v>42297</v>
      </c>
      <c r="I3048" s="120">
        <v>42297</v>
      </c>
      <c r="J3048" s="120"/>
      <c r="K3048" s="120"/>
      <c r="L3048" s="162"/>
      <c r="M3048" s="29" t="s">
        <v>5</v>
      </c>
      <c r="N3048" s="162">
        <v>1</v>
      </c>
      <c r="O3048" s="29">
        <v>595.1</v>
      </c>
      <c r="P3048" s="29">
        <v>2016</v>
      </c>
    </row>
    <row r="3049" spans="1:16" ht="15.75" customHeight="1" x14ac:dyDescent="0.25">
      <c r="A3049" s="104" t="s">
        <v>368</v>
      </c>
      <c r="B3049" s="18" t="s">
        <v>225</v>
      </c>
      <c r="C3049" s="91">
        <v>802363.88</v>
      </c>
      <c r="D3049" s="91"/>
      <c r="E3049" s="91"/>
      <c r="F3049" s="91"/>
      <c r="G3049" s="91">
        <f t="shared" si="40"/>
        <v>802363.88</v>
      </c>
      <c r="H3049" s="102">
        <v>42333</v>
      </c>
      <c r="I3049" s="120">
        <v>42333</v>
      </c>
      <c r="J3049" s="120"/>
      <c r="K3049" s="120"/>
      <c r="L3049" s="162"/>
      <c r="M3049" s="29" t="s">
        <v>5</v>
      </c>
      <c r="N3049" s="162">
        <v>1</v>
      </c>
      <c r="O3049" s="29">
        <v>537.08000000000004</v>
      </c>
      <c r="P3049" s="29">
        <v>2016</v>
      </c>
    </row>
    <row r="3050" spans="1:16" ht="15.75" customHeight="1" x14ac:dyDescent="0.25">
      <c r="A3050" s="104" t="s">
        <v>290</v>
      </c>
      <c r="B3050" s="18" t="s">
        <v>80</v>
      </c>
      <c r="C3050" s="91">
        <v>877891.68</v>
      </c>
      <c r="D3050" s="91"/>
      <c r="E3050" s="91"/>
      <c r="F3050" s="91"/>
      <c r="G3050" s="91">
        <f t="shared" si="40"/>
        <v>877891.68</v>
      </c>
      <c r="H3050" s="102">
        <v>42314</v>
      </c>
      <c r="I3050" s="120">
        <v>42314</v>
      </c>
      <c r="J3050" s="120"/>
      <c r="K3050" s="120"/>
      <c r="L3050" s="162"/>
      <c r="M3050" s="29" t="s">
        <v>5</v>
      </c>
      <c r="N3050" s="162">
        <v>1</v>
      </c>
      <c r="O3050" s="29">
        <v>592.29999999999995</v>
      </c>
      <c r="P3050" s="29">
        <v>2016</v>
      </c>
    </row>
    <row r="3051" spans="1:16" ht="15.75" customHeight="1" x14ac:dyDescent="0.25">
      <c r="A3051" s="104" t="s">
        <v>289</v>
      </c>
      <c r="B3051" s="18" t="s">
        <v>80</v>
      </c>
      <c r="C3051" s="91">
        <v>899981.28</v>
      </c>
      <c r="D3051" s="91"/>
      <c r="E3051" s="91"/>
      <c r="F3051" s="91"/>
      <c r="G3051" s="91">
        <f t="shared" si="40"/>
        <v>899981.28</v>
      </c>
      <c r="H3051" s="102">
        <v>42292</v>
      </c>
      <c r="I3051" s="120">
        <v>42292</v>
      </c>
      <c r="J3051" s="120"/>
      <c r="K3051" s="120"/>
      <c r="L3051" s="162"/>
      <c r="M3051" s="29" t="s">
        <v>5</v>
      </c>
      <c r="N3051" s="162">
        <v>1</v>
      </c>
      <c r="O3051" s="29">
        <v>619.6</v>
      </c>
      <c r="P3051" s="29">
        <v>2016</v>
      </c>
    </row>
    <row r="3052" spans="1:16" ht="15.75" customHeight="1" x14ac:dyDescent="0.25">
      <c r="A3052" s="104" t="s">
        <v>421</v>
      </c>
      <c r="B3052" s="18" t="s">
        <v>402</v>
      </c>
      <c r="C3052" s="91">
        <v>897474.69</v>
      </c>
      <c r="D3052" s="91"/>
      <c r="E3052" s="91"/>
      <c r="F3052" s="91"/>
      <c r="G3052" s="91">
        <f t="shared" si="40"/>
        <v>897474.69</v>
      </c>
      <c r="H3052" s="102">
        <v>42354</v>
      </c>
      <c r="I3052" s="120">
        <v>42354</v>
      </c>
      <c r="J3052" s="120"/>
      <c r="K3052" s="120"/>
      <c r="L3052" s="162"/>
      <c r="M3052" s="29" t="s">
        <v>5</v>
      </c>
      <c r="N3052" s="162">
        <v>1</v>
      </c>
      <c r="O3052" s="29">
        <v>595.20000000000005</v>
      </c>
      <c r="P3052" s="29">
        <v>2016</v>
      </c>
    </row>
    <row r="3053" spans="1:16" ht="15.75" customHeight="1" x14ac:dyDescent="0.25">
      <c r="A3053" s="104" t="s">
        <v>422</v>
      </c>
      <c r="B3053" s="18" t="s">
        <v>402</v>
      </c>
      <c r="C3053" s="91">
        <v>808161.1</v>
      </c>
      <c r="D3053" s="91"/>
      <c r="E3053" s="91"/>
      <c r="F3053" s="91"/>
      <c r="G3053" s="91">
        <f t="shared" si="40"/>
        <v>808161.1</v>
      </c>
      <c r="H3053" s="102">
        <v>42354</v>
      </c>
      <c r="I3053" s="120">
        <v>42354</v>
      </c>
      <c r="J3053" s="120"/>
      <c r="K3053" s="120"/>
      <c r="L3053" s="162"/>
      <c r="M3053" s="29" t="s">
        <v>5</v>
      </c>
      <c r="N3053" s="162">
        <v>1</v>
      </c>
      <c r="O3053" s="29">
        <v>595.20000000000005</v>
      </c>
      <c r="P3053" s="29">
        <v>2016</v>
      </c>
    </row>
    <row r="3054" spans="1:16" ht="15.75" customHeight="1" x14ac:dyDescent="0.25">
      <c r="A3054" s="104" t="s">
        <v>423</v>
      </c>
      <c r="B3054" s="18" t="s">
        <v>402</v>
      </c>
      <c r="C3054" s="91">
        <v>808127.3</v>
      </c>
      <c r="D3054" s="91"/>
      <c r="E3054" s="91"/>
      <c r="F3054" s="91"/>
      <c r="G3054" s="91">
        <f t="shared" si="40"/>
        <v>808127.3</v>
      </c>
      <c r="H3054" s="102">
        <v>42354</v>
      </c>
      <c r="I3054" s="120">
        <v>42354</v>
      </c>
      <c r="J3054" s="120"/>
      <c r="K3054" s="120"/>
      <c r="L3054" s="162"/>
      <c r="M3054" s="29" t="s">
        <v>5</v>
      </c>
      <c r="N3054" s="162">
        <v>1</v>
      </c>
      <c r="O3054" s="29">
        <v>595.20000000000005</v>
      </c>
      <c r="P3054" s="29">
        <v>2016</v>
      </c>
    </row>
    <row r="3055" spans="1:16" ht="15.75" customHeight="1" x14ac:dyDescent="0.25">
      <c r="A3055" s="104" t="s">
        <v>2128</v>
      </c>
      <c r="B3055" s="18" t="s">
        <v>273</v>
      </c>
      <c r="C3055" s="91">
        <v>509560.58</v>
      </c>
      <c r="D3055" s="91"/>
      <c r="E3055" s="91"/>
      <c r="F3055" s="91"/>
      <c r="G3055" s="91">
        <f t="shared" si="40"/>
        <v>509560.58</v>
      </c>
      <c r="H3055" s="102">
        <v>42305</v>
      </c>
      <c r="I3055" s="120">
        <v>42305</v>
      </c>
      <c r="J3055" s="120"/>
      <c r="K3055" s="120"/>
      <c r="L3055" s="162"/>
      <c r="M3055" s="29" t="s">
        <v>5</v>
      </c>
      <c r="N3055" s="162">
        <v>1</v>
      </c>
      <c r="O3055" s="29">
        <v>526.98</v>
      </c>
      <c r="P3055" s="29">
        <v>2016</v>
      </c>
    </row>
    <row r="3056" spans="1:16" ht="15.75" customHeight="1" x14ac:dyDescent="0.25">
      <c r="A3056" s="104" t="s">
        <v>574</v>
      </c>
      <c r="B3056" s="18" t="s">
        <v>575</v>
      </c>
      <c r="C3056" s="91">
        <v>204144.25</v>
      </c>
      <c r="D3056" s="91"/>
      <c r="E3056" s="91"/>
      <c r="F3056" s="91"/>
      <c r="G3056" s="91">
        <f t="shared" si="40"/>
        <v>204144.25</v>
      </c>
      <c r="H3056" s="102">
        <v>42380</v>
      </c>
      <c r="I3056" s="120">
        <v>42380</v>
      </c>
      <c r="J3056" s="120"/>
      <c r="K3056" s="120"/>
      <c r="L3056" s="162"/>
      <c r="M3056" s="29" t="s">
        <v>724</v>
      </c>
      <c r="N3056" s="162">
        <v>1</v>
      </c>
      <c r="O3056" s="29"/>
      <c r="P3056" s="29">
        <v>2016</v>
      </c>
    </row>
    <row r="3057" spans="1:16" ht="15.75" customHeight="1" x14ac:dyDescent="0.25">
      <c r="A3057" s="104" t="s">
        <v>424</v>
      </c>
      <c r="B3057" s="18" t="s">
        <v>402</v>
      </c>
      <c r="C3057" s="91">
        <v>823482.02</v>
      </c>
      <c r="D3057" s="91"/>
      <c r="E3057" s="91"/>
      <c r="F3057" s="91"/>
      <c r="G3057" s="91">
        <f t="shared" si="40"/>
        <v>823482.02</v>
      </c>
      <c r="H3057" s="102">
        <v>42354</v>
      </c>
      <c r="I3057" s="120">
        <v>42354</v>
      </c>
      <c r="J3057" s="120"/>
      <c r="K3057" s="120"/>
      <c r="L3057" s="162"/>
      <c r="M3057" s="29" t="s">
        <v>5</v>
      </c>
      <c r="N3057" s="162">
        <v>1</v>
      </c>
      <c r="O3057" s="29">
        <v>595.20000000000005</v>
      </c>
      <c r="P3057" s="29">
        <v>2016</v>
      </c>
    </row>
    <row r="3058" spans="1:16" ht="15.75" customHeight="1" x14ac:dyDescent="0.25">
      <c r="A3058" s="104" t="s">
        <v>417</v>
      </c>
      <c r="B3058" s="155" t="s">
        <v>246</v>
      </c>
      <c r="C3058" s="91">
        <v>909748.54</v>
      </c>
      <c r="D3058" s="91"/>
      <c r="E3058" s="91"/>
      <c r="F3058" s="91"/>
      <c r="G3058" s="91">
        <f t="shared" si="40"/>
        <v>909748.54</v>
      </c>
      <c r="H3058" s="102">
        <v>42363</v>
      </c>
      <c r="I3058" s="120">
        <v>42363</v>
      </c>
      <c r="J3058" s="120"/>
      <c r="K3058" s="120"/>
      <c r="L3058" s="162"/>
      <c r="M3058" s="29" t="s">
        <v>5</v>
      </c>
      <c r="N3058" s="162">
        <v>1</v>
      </c>
      <c r="O3058" s="29">
        <v>978</v>
      </c>
      <c r="P3058" s="29">
        <v>2016</v>
      </c>
    </row>
    <row r="3059" spans="1:16" ht="15.75" customHeight="1" x14ac:dyDescent="0.25">
      <c r="A3059" s="104" t="s">
        <v>268</v>
      </c>
      <c r="B3059" s="18" t="s">
        <v>85</v>
      </c>
      <c r="C3059" s="91">
        <v>960164.38</v>
      </c>
      <c r="D3059" s="91"/>
      <c r="E3059" s="91"/>
      <c r="F3059" s="91"/>
      <c r="G3059" s="91">
        <f t="shared" si="40"/>
        <v>960164.38</v>
      </c>
      <c r="H3059" s="102">
        <v>42345</v>
      </c>
      <c r="I3059" s="120">
        <v>42345</v>
      </c>
      <c r="J3059" s="120"/>
      <c r="K3059" s="120"/>
      <c r="L3059" s="162"/>
      <c r="M3059" s="29" t="s">
        <v>5</v>
      </c>
      <c r="N3059" s="162">
        <v>1</v>
      </c>
      <c r="O3059" s="29">
        <v>498</v>
      </c>
      <c r="P3059" s="29">
        <v>2016</v>
      </c>
    </row>
    <row r="3060" spans="1:16" ht="15.75" customHeight="1" x14ac:dyDescent="0.25">
      <c r="A3060" s="104" t="s">
        <v>269</v>
      </c>
      <c r="B3060" s="18" t="s">
        <v>85</v>
      </c>
      <c r="C3060" s="91">
        <v>961630.76</v>
      </c>
      <c r="D3060" s="91"/>
      <c r="E3060" s="91"/>
      <c r="F3060" s="91"/>
      <c r="G3060" s="91">
        <f t="shared" si="40"/>
        <v>961630.76</v>
      </c>
      <c r="H3060" s="102">
        <v>42345</v>
      </c>
      <c r="I3060" s="120">
        <v>42345</v>
      </c>
      <c r="J3060" s="120"/>
      <c r="K3060" s="120"/>
      <c r="L3060" s="162"/>
      <c r="M3060" s="29" t="s">
        <v>5</v>
      </c>
      <c r="N3060" s="162">
        <v>1</v>
      </c>
      <c r="O3060" s="29">
        <v>499</v>
      </c>
      <c r="P3060" s="29">
        <v>2016</v>
      </c>
    </row>
    <row r="3061" spans="1:16" ht="15.75" customHeight="1" x14ac:dyDescent="0.25">
      <c r="A3061" s="104" t="s">
        <v>231</v>
      </c>
      <c r="B3061" s="18" t="s">
        <v>23</v>
      </c>
      <c r="C3061" s="91">
        <v>832597.01</v>
      </c>
      <c r="D3061" s="91"/>
      <c r="E3061" s="91"/>
      <c r="F3061" s="91"/>
      <c r="G3061" s="91">
        <f t="shared" si="40"/>
        <v>832597.01</v>
      </c>
      <c r="H3061" s="102">
        <v>42361</v>
      </c>
      <c r="I3061" s="120">
        <v>42361</v>
      </c>
      <c r="J3061" s="120"/>
      <c r="K3061" s="120"/>
      <c r="L3061" s="162"/>
      <c r="M3061" s="29" t="s">
        <v>5</v>
      </c>
      <c r="N3061" s="162">
        <v>1</v>
      </c>
      <c r="O3061" s="29">
        <v>553.54999999999995</v>
      </c>
      <c r="P3061" s="29">
        <v>2016</v>
      </c>
    </row>
    <row r="3062" spans="1:16" ht="15.75" customHeight="1" x14ac:dyDescent="0.25">
      <c r="A3062" s="104" t="s">
        <v>293</v>
      </c>
      <c r="B3062" s="18" t="s">
        <v>273</v>
      </c>
      <c r="C3062" s="91">
        <v>572603.26</v>
      </c>
      <c r="D3062" s="91"/>
      <c r="E3062" s="91"/>
      <c r="F3062" s="91"/>
      <c r="G3062" s="91">
        <f t="shared" si="40"/>
        <v>572603.26</v>
      </c>
      <c r="H3062" s="102">
        <v>42305</v>
      </c>
      <c r="I3062" s="120">
        <v>42305</v>
      </c>
      <c r="J3062" s="120"/>
      <c r="K3062" s="120"/>
      <c r="L3062" s="162"/>
      <c r="M3062" s="29" t="s">
        <v>5</v>
      </c>
      <c r="N3062" s="162">
        <v>1</v>
      </c>
      <c r="O3062" s="29">
        <v>579.79999999999995</v>
      </c>
      <c r="P3062" s="29">
        <v>2016</v>
      </c>
    </row>
    <row r="3063" spans="1:16" ht="15.75" customHeight="1" x14ac:dyDescent="0.25">
      <c r="A3063" s="104" t="s">
        <v>406</v>
      </c>
      <c r="B3063" s="18" t="s">
        <v>259</v>
      </c>
      <c r="C3063" s="91">
        <v>523004.28</v>
      </c>
      <c r="D3063" s="91"/>
      <c r="E3063" s="91"/>
      <c r="F3063" s="91"/>
      <c r="G3063" s="91">
        <f t="shared" si="40"/>
        <v>523004.28</v>
      </c>
      <c r="H3063" s="102">
        <v>42317</v>
      </c>
      <c r="I3063" s="120">
        <v>42359</v>
      </c>
      <c r="J3063" s="120"/>
      <c r="K3063" s="120"/>
      <c r="L3063" s="162"/>
      <c r="M3063" s="29" t="s">
        <v>5</v>
      </c>
      <c r="N3063" s="162">
        <v>1</v>
      </c>
      <c r="O3063" s="29">
        <v>522.13</v>
      </c>
      <c r="P3063" s="29">
        <v>2016</v>
      </c>
    </row>
    <row r="3064" spans="1:16" ht="15.75" customHeight="1" x14ac:dyDescent="0.25">
      <c r="A3064" s="104" t="s">
        <v>340</v>
      </c>
      <c r="B3064" s="18" t="s">
        <v>315</v>
      </c>
      <c r="C3064" s="91">
        <v>1100000</v>
      </c>
      <c r="D3064" s="91"/>
      <c r="E3064" s="91"/>
      <c r="F3064" s="91"/>
      <c r="G3064" s="91">
        <f t="shared" si="40"/>
        <v>1100000</v>
      </c>
      <c r="H3064" s="102">
        <v>42368</v>
      </c>
      <c r="I3064" s="120">
        <v>42368</v>
      </c>
      <c r="J3064" s="120"/>
      <c r="K3064" s="120"/>
      <c r="L3064" s="162"/>
      <c r="M3064" s="29" t="s">
        <v>5</v>
      </c>
      <c r="N3064" s="162">
        <v>1</v>
      </c>
      <c r="O3064" s="29">
        <v>571.96</v>
      </c>
      <c r="P3064" s="29">
        <v>2016</v>
      </c>
    </row>
    <row r="3065" spans="1:16" ht="15.75" customHeight="1" x14ac:dyDescent="0.25">
      <c r="A3065" s="104" t="s">
        <v>459</v>
      </c>
      <c r="B3065" s="18" t="s">
        <v>291</v>
      </c>
      <c r="C3065" s="91">
        <v>674226.69</v>
      </c>
      <c r="D3065" s="91"/>
      <c r="E3065" s="91"/>
      <c r="F3065" s="91"/>
      <c r="G3065" s="91">
        <f t="shared" si="40"/>
        <v>674226.69</v>
      </c>
      <c r="H3065" s="102">
        <v>42348</v>
      </c>
      <c r="I3065" s="120">
        <v>42348</v>
      </c>
      <c r="J3065" s="120"/>
      <c r="K3065" s="120"/>
      <c r="L3065" s="162"/>
      <c r="M3065" s="29" t="s">
        <v>5</v>
      </c>
      <c r="N3065" s="162">
        <v>1</v>
      </c>
      <c r="O3065" s="29">
        <f>305.5</f>
        <v>305.5</v>
      </c>
      <c r="P3065" s="29">
        <v>2016</v>
      </c>
    </row>
    <row r="3066" spans="1:16" ht="15.75" customHeight="1" x14ac:dyDescent="0.25">
      <c r="A3066" s="104" t="s">
        <v>2132</v>
      </c>
      <c r="B3066" s="18" t="s">
        <v>291</v>
      </c>
      <c r="C3066" s="91">
        <v>674000</v>
      </c>
      <c r="D3066" s="91"/>
      <c r="E3066" s="91"/>
      <c r="F3066" s="91"/>
      <c r="G3066" s="91">
        <f t="shared" si="40"/>
        <v>674000</v>
      </c>
      <c r="H3066" s="102">
        <v>42353</v>
      </c>
      <c r="I3066" s="120">
        <v>42353</v>
      </c>
      <c r="J3066" s="120"/>
      <c r="K3066" s="120"/>
      <c r="L3066" s="162"/>
      <c r="M3066" s="29" t="s">
        <v>5</v>
      </c>
      <c r="N3066" s="162">
        <v>1</v>
      </c>
      <c r="O3066" s="29">
        <f>305.5+10</f>
        <v>315.5</v>
      </c>
      <c r="P3066" s="29">
        <v>2016</v>
      </c>
    </row>
    <row r="3067" spans="1:16" ht="15.75" customHeight="1" x14ac:dyDescent="0.25">
      <c r="A3067" s="104" t="s">
        <v>473</v>
      </c>
      <c r="B3067" s="18" t="s">
        <v>23</v>
      </c>
      <c r="C3067" s="91">
        <v>1282617.99</v>
      </c>
      <c r="D3067" s="91"/>
      <c r="E3067" s="91"/>
      <c r="F3067" s="91"/>
      <c r="G3067" s="91">
        <f t="shared" si="40"/>
        <v>1282617.99</v>
      </c>
      <c r="H3067" s="102">
        <v>42367</v>
      </c>
      <c r="I3067" s="120">
        <v>42367</v>
      </c>
      <c r="J3067" s="120"/>
      <c r="K3067" s="120"/>
      <c r="L3067" s="162"/>
      <c r="M3067" s="29" t="s">
        <v>5</v>
      </c>
      <c r="N3067" s="162">
        <v>1</v>
      </c>
      <c r="O3067" s="29">
        <v>606</v>
      </c>
      <c r="P3067" s="29">
        <v>2016</v>
      </c>
    </row>
    <row r="3068" spans="1:16" ht="15.75" customHeight="1" x14ac:dyDescent="0.25">
      <c r="A3068" s="104" t="s">
        <v>481</v>
      </c>
      <c r="B3068" s="18" t="s">
        <v>498</v>
      </c>
      <c r="C3068" s="91">
        <v>714491.57</v>
      </c>
      <c r="D3068" s="91"/>
      <c r="E3068" s="91"/>
      <c r="F3068" s="91"/>
      <c r="G3068" s="91">
        <f t="shared" si="40"/>
        <v>714491.57</v>
      </c>
      <c r="H3068" s="102">
        <v>42359</v>
      </c>
      <c r="I3068" s="120">
        <v>42359</v>
      </c>
      <c r="J3068" s="120"/>
      <c r="K3068" s="120"/>
      <c r="L3068" s="162"/>
      <c r="M3068" s="29" t="s">
        <v>5</v>
      </c>
      <c r="N3068" s="162">
        <v>1</v>
      </c>
      <c r="O3068" s="29">
        <v>382</v>
      </c>
      <c r="P3068" s="29">
        <v>2016</v>
      </c>
    </row>
    <row r="3069" spans="1:16" ht="15.75" customHeight="1" x14ac:dyDescent="0.25">
      <c r="A3069" s="104" t="s">
        <v>373</v>
      </c>
      <c r="B3069" s="155" t="s">
        <v>315</v>
      </c>
      <c r="C3069" s="91">
        <v>1110000</v>
      </c>
      <c r="D3069" s="91"/>
      <c r="E3069" s="91"/>
      <c r="F3069" s="91"/>
      <c r="G3069" s="91">
        <f t="shared" si="40"/>
        <v>1110000</v>
      </c>
      <c r="H3069" s="102">
        <v>42368</v>
      </c>
      <c r="I3069" s="120">
        <v>42368</v>
      </c>
      <c r="J3069" s="120"/>
      <c r="K3069" s="120"/>
      <c r="L3069" s="162"/>
      <c r="M3069" s="29" t="s">
        <v>5</v>
      </c>
      <c r="N3069" s="162">
        <v>1</v>
      </c>
      <c r="O3069" s="29">
        <v>583</v>
      </c>
      <c r="P3069" s="29">
        <v>2016</v>
      </c>
    </row>
    <row r="3070" spans="1:16" ht="15.75" customHeight="1" x14ac:dyDescent="0.25">
      <c r="A3070" s="104" t="s">
        <v>456</v>
      </c>
      <c r="B3070" s="18" t="s">
        <v>291</v>
      </c>
      <c r="C3070" s="91">
        <v>649551.16</v>
      </c>
      <c r="D3070" s="91"/>
      <c r="E3070" s="91"/>
      <c r="F3070" s="91"/>
      <c r="G3070" s="91">
        <f t="shared" si="40"/>
        <v>649551.16</v>
      </c>
      <c r="H3070" s="102">
        <v>42348</v>
      </c>
      <c r="I3070" s="120">
        <v>42348</v>
      </c>
      <c r="J3070" s="120"/>
      <c r="K3070" s="120"/>
      <c r="L3070" s="162"/>
      <c r="M3070" s="29" t="s">
        <v>5</v>
      </c>
      <c r="N3070" s="162">
        <v>1</v>
      </c>
      <c r="O3070" s="29">
        <f>5.54+305.5</f>
        <v>311.04000000000002</v>
      </c>
      <c r="P3070" s="29">
        <v>2016</v>
      </c>
    </row>
    <row r="3071" spans="1:16" ht="15.75" customHeight="1" x14ac:dyDescent="0.25">
      <c r="A3071" s="104" t="s">
        <v>457</v>
      </c>
      <c r="B3071" s="18" t="s">
        <v>291</v>
      </c>
      <c r="C3071" s="91">
        <v>638687.17000000004</v>
      </c>
      <c r="D3071" s="91"/>
      <c r="E3071" s="91"/>
      <c r="F3071" s="91"/>
      <c r="G3071" s="91">
        <f t="shared" si="40"/>
        <v>638687.17000000004</v>
      </c>
      <c r="H3071" s="102">
        <v>42348</v>
      </c>
      <c r="I3071" s="120">
        <v>42348</v>
      </c>
      <c r="J3071" s="120"/>
      <c r="K3071" s="120"/>
      <c r="L3071" s="162"/>
      <c r="M3071" s="29" t="s">
        <v>5</v>
      </c>
      <c r="N3071" s="162">
        <v>1</v>
      </c>
      <c r="O3071" s="29">
        <f>1.76+305.5</f>
        <v>307.26</v>
      </c>
      <c r="P3071" s="29">
        <v>2016</v>
      </c>
    </row>
    <row r="3072" spans="1:16" ht="15.75" customHeight="1" x14ac:dyDescent="0.25">
      <c r="A3072" s="104" t="s">
        <v>458</v>
      </c>
      <c r="B3072" s="18" t="s">
        <v>291</v>
      </c>
      <c r="C3072" s="91">
        <v>643366.01</v>
      </c>
      <c r="D3072" s="91"/>
      <c r="E3072" s="91"/>
      <c r="F3072" s="91"/>
      <c r="G3072" s="91">
        <f t="shared" si="40"/>
        <v>643366.01</v>
      </c>
      <c r="H3072" s="102">
        <v>42348</v>
      </c>
      <c r="I3072" s="120">
        <v>42348</v>
      </c>
      <c r="J3072" s="120"/>
      <c r="K3072" s="120"/>
      <c r="L3072" s="162"/>
      <c r="M3072" s="29" t="s">
        <v>5</v>
      </c>
      <c r="N3072" s="162">
        <v>1</v>
      </c>
      <c r="O3072" s="29">
        <f>4.7+305.5</f>
        <v>310.2</v>
      </c>
      <c r="P3072" s="29">
        <v>2016</v>
      </c>
    </row>
    <row r="3073" spans="1:16" ht="15.75" customHeight="1" x14ac:dyDescent="0.25">
      <c r="A3073" s="104" t="s">
        <v>460</v>
      </c>
      <c r="B3073" s="18" t="s">
        <v>291</v>
      </c>
      <c r="C3073" s="91">
        <v>668171.59</v>
      </c>
      <c r="D3073" s="91"/>
      <c r="E3073" s="91"/>
      <c r="F3073" s="91"/>
      <c r="G3073" s="91">
        <f t="shared" si="40"/>
        <v>668171.59</v>
      </c>
      <c r="H3073" s="102">
        <v>42348</v>
      </c>
      <c r="I3073" s="120">
        <v>42348</v>
      </c>
      <c r="J3073" s="120"/>
      <c r="K3073" s="120"/>
      <c r="L3073" s="162"/>
      <c r="M3073" s="29" t="s">
        <v>5</v>
      </c>
      <c r="N3073" s="162">
        <v>1</v>
      </c>
      <c r="O3073" s="29">
        <f>305.5+3.9</f>
        <v>309.39999999999998</v>
      </c>
      <c r="P3073" s="29">
        <v>2016</v>
      </c>
    </row>
    <row r="3074" spans="1:16" ht="15.75" customHeight="1" x14ac:dyDescent="0.25">
      <c r="A3074" s="104" t="s">
        <v>482</v>
      </c>
      <c r="B3074" s="18" t="s">
        <v>498</v>
      </c>
      <c r="C3074" s="91">
        <v>1443080.42</v>
      </c>
      <c r="D3074" s="91"/>
      <c r="E3074" s="91"/>
      <c r="F3074" s="91"/>
      <c r="G3074" s="91">
        <f t="shared" si="40"/>
        <v>1443080.42</v>
      </c>
      <c r="H3074" s="102">
        <v>42373</v>
      </c>
      <c r="I3074" s="120">
        <v>42373</v>
      </c>
      <c r="J3074" s="120"/>
      <c r="K3074" s="120"/>
      <c r="L3074" s="162"/>
      <c r="M3074" s="29" t="s">
        <v>5</v>
      </c>
      <c r="N3074" s="162">
        <v>1</v>
      </c>
      <c r="O3074" s="29">
        <v>588</v>
      </c>
      <c r="P3074" s="29">
        <v>2016</v>
      </c>
    </row>
    <row r="3075" spans="1:16" ht="15.75" customHeight="1" x14ac:dyDescent="0.25">
      <c r="A3075" s="104" t="s">
        <v>480</v>
      </c>
      <c r="B3075" s="18" t="s">
        <v>498</v>
      </c>
      <c r="C3075" s="91">
        <v>1223283.3899999999</v>
      </c>
      <c r="D3075" s="91"/>
      <c r="E3075" s="91"/>
      <c r="F3075" s="91"/>
      <c r="G3075" s="91">
        <f t="shared" si="40"/>
        <v>1223283.3899999999</v>
      </c>
      <c r="H3075" s="102">
        <v>42373</v>
      </c>
      <c r="I3075" s="120">
        <v>42373</v>
      </c>
      <c r="J3075" s="120"/>
      <c r="K3075" s="120"/>
      <c r="L3075" s="162"/>
      <c r="M3075" s="29" t="s">
        <v>5</v>
      </c>
      <c r="N3075" s="162">
        <v>1</v>
      </c>
      <c r="O3075" s="29">
        <v>583</v>
      </c>
      <c r="P3075" s="29">
        <v>2016</v>
      </c>
    </row>
    <row r="3076" spans="1:16" ht="15.75" customHeight="1" x14ac:dyDescent="0.25">
      <c r="A3076" s="104" t="s">
        <v>350</v>
      </c>
      <c r="B3076" s="18" t="s">
        <v>353</v>
      </c>
      <c r="C3076" s="91">
        <v>826615.96</v>
      </c>
      <c r="D3076" s="91"/>
      <c r="E3076" s="91"/>
      <c r="F3076" s="91"/>
      <c r="G3076" s="91">
        <f t="shared" si="40"/>
        <v>826615.96</v>
      </c>
      <c r="H3076" s="102">
        <v>42353</v>
      </c>
      <c r="I3076" s="120">
        <v>42353</v>
      </c>
      <c r="J3076" s="120"/>
      <c r="K3076" s="120"/>
      <c r="L3076" s="162"/>
      <c r="M3076" s="29" t="s">
        <v>5</v>
      </c>
      <c r="N3076" s="162">
        <v>1</v>
      </c>
      <c r="O3076" s="29">
        <v>530.25</v>
      </c>
      <c r="P3076" s="29">
        <v>2016</v>
      </c>
    </row>
    <row r="3077" spans="1:16" ht="15.75" customHeight="1" x14ac:dyDescent="0.25">
      <c r="A3077" s="104" t="s">
        <v>351</v>
      </c>
      <c r="B3077" s="18" t="s">
        <v>353</v>
      </c>
      <c r="C3077" s="91">
        <v>262637.32</v>
      </c>
      <c r="D3077" s="91"/>
      <c r="E3077" s="91"/>
      <c r="F3077" s="91"/>
      <c r="G3077" s="91">
        <f t="shared" si="40"/>
        <v>262637.32</v>
      </c>
      <c r="H3077" s="102">
        <v>42353</v>
      </c>
      <c r="I3077" s="120">
        <v>42353</v>
      </c>
      <c r="J3077" s="120"/>
      <c r="K3077" s="120"/>
      <c r="L3077" s="162"/>
      <c r="M3077" s="29" t="s">
        <v>5</v>
      </c>
      <c r="N3077" s="162">
        <v>1</v>
      </c>
      <c r="O3077" s="29">
        <v>197.88</v>
      </c>
      <c r="P3077" s="29">
        <v>2016</v>
      </c>
    </row>
    <row r="3078" spans="1:16" ht="15.75" customHeight="1" x14ac:dyDescent="0.25">
      <c r="A3078" s="104" t="s">
        <v>352</v>
      </c>
      <c r="B3078" s="18" t="s">
        <v>353</v>
      </c>
      <c r="C3078" s="91">
        <v>884399.38</v>
      </c>
      <c r="D3078" s="91"/>
      <c r="E3078" s="91" t="s">
        <v>2081</v>
      </c>
      <c r="F3078" s="91"/>
      <c r="G3078" s="91">
        <f t="shared" si="40"/>
        <v>884399.38</v>
      </c>
      <c r="H3078" s="102">
        <v>42353</v>
      </c>
      <c r="I3078" s="120">
        <v>42353</v>
      </c>
      <c r="J3078" s="120"/>
      <c r="K3078" s="120"/>
      <c r="L3078" s="162"/>
      <c r="M3078" s="29" t="s">
        <v>5</v>
      </c>
      <c r="N3078" s="162">
        <v>1</v>
      </c>
      <c r="O3078" s="29">
        <v>594.4</v>
      </c>
      <c r="P3078" s="29">
        <v>2016</v>
      </c>
    </row>
    <row r="3079" spans="1:16" ht="15.75" customHeight="1" x14ac:dyDescent="0.25">
      <c r="A3079" s="104" t="s">
        <v>461</v>
      </c>
      <c r="B3079" s="18" t="s">
        <v>93</v>
      </c>
      <c r="C3079" s="91">
        <v>950968.74</v>
      </c>
      <c r="D3079" s="91"/>
      <c r="E3079" s="91"/>
      <c r="F3079" s="91"/>
      <c r="G3079" s="91">
        <f t="shared" si="40"/>
        <v>950968.74</v>
      </c>
      <c r="H3079" s="102">
        <v>42360</v>
      </c>
      <c r="I3079" s="120">
        <v>42360</v>
      </c>
      <c r="J3079" s="120"/>
      <c r="K3079" s="120"/>
      <c r="L3079" s="162"/>
      <c r="M3079" s="29" t="s">
        <v>5</v>
      </c>
      <c r="N3079" s="162">
        <v>1</v>
      </c>
      <c r="O3079" s="29">
        <v>565.78</v>
      </c>
      <c r="P3079" s="29">
        <v>2016</v>
      </c>
    </row>
    <row r="3080" spans="1:16" ht="15.75" customHeight="1" x14ac:dyDescent="0.25">
      <c r="A3080" s="104" t="s">
        <v>643</v>
      </c>
      <c r="B3080" s="18" t="s">
        <v>63</v>
      </c>
      <c r="C3080" s="91">
        <v>587274.88</v>
      </c>
      <c r="D3080" s="91"/>
      <c r="E3080" s="91"/>
      <c r="F3080" s="91"/>
      <c r="G3080" s="91">
        <f t="shared" si="40"/>
        <v>587274.88</v>
      </c>
      <c r="H3080" s="102">
        <v>42405</v>
      </c>
      <c r="I3080" s="120">
        <v>42405</v>
      </c>
      <c r="J3080" s="120"/>
      <c r="K3080" s="120"/>
      <c r="L3080" s="162"/>
      <c r="M3080" s="29" t="s">
        <v>5</v>
      </c>
      <c r="N3080" s="162">
        <v>1</v>
      </c>
      <c r="O3080" s="29">
        <v>329</v>
      </c>
      <c r="P3080" s="29">
        <v>2016</v>
      </c>
    </row>
    <row r="3081" spans="1:16" ht="15.75" customHeight="1" x14ac:dyDescent="0.25">
      <c r="A3081" s="104" t="s">
        <v>349</v>
      </c>
      <c r="B3081" s="18" t="s">
        <v>273</v>
      </c>
      <c r="C3081" s="91">
        <v>596625.69999999995</v>
      </c>
      <c r="D3081" s="91"/>
      <c r="E3081" s="91"/>
      <c r="F3081" s="91"/>
      <c r="G3081" s="91">
        <f t="shared" si="40"/>
        <v>596625.69999999995</v>
      </c>
      <c r="H3081" s="102">
        <v>42355</v>
      </c>
      <c r="I3081" s="120">
        <v>42380</v>
      </c>
      <c r="J3081" s="120"/>
      <c r="K3081" s="120"/>
      <c r="L3081" s="162"/>
      <c r="M3081" s="29" t="s">
        <v>5</v>
      </c>
      <c r="N3081" s="162">
        <v>1</v>
      </c>
      <c r="O3081" s="29">
        <v>586.28</v>
      </c>
      <c r="P3081" s="29">
        <v>2016</v>
      </c>
    </row>
    <row r="3082" spans="1:16" ht="15.75" customHeight="1" x14ac:dyDescent="0.25">
      <c r="A3082" s="104" t="s">
        <v>573</v>
      </c>
      <c r="B3082" s="18" t="s">
        <v>509</v>
      </c>
      <c r="C3082" s="91">
        <v>645306.84</v>
      </c>
      <c r="D3082" s="91"/>
      <c r="E3082" s="91"/>
      <c r="F3082" s="91"/>
      <c r="G3082" s="91">
        <f t="shared" si="40"/>
        <v>645306.84</v>
      </c>
      <c r="H3082" s="102">
        <v>42391</v>
      </c>
      <c r="I3082" s="120">
        <v>42391</v>
      </c>
      <c r="J3082" s="120"/>
      <c r="K3082" s="120"/>
      <c r="L3082" s="162"/>
      <c r="M3082" s="29" t="s">
        <v>5</v>
      </c>
      <c r="N3082" s="162">
        <v>1</v>
      </c>
      <c r="O3082" s="29">
        <v>810.4</v>
      </c>
      <c r="P3082" s="29">
        <v>2016</v>
      </c>
    </row>
    <row r="3083" spans="1:16" s="122" customFormat="1" ht="15.75" customHeight="1" x14ac:dyDescent="0.25">
      <c r="A3083" s="104" t="s">
        <v>573</v>
      </c>
      <c r="B3083" s="18" t="s">
        <v>2942</v>
      </c>
      <c r="C3083" s="91">
        <v>914533.27</v>
      </c>
      <c r="D3083" s="91"/>
      <c r="E3083" s="18" t="s">
        <v>2942</v>
      </c>
      <c r="F3083" s="91"/>
      <c r="G3083" s="91">
        <f t="shared" si="40"/>
        <v>914533.27</v>
      </c>
      <c r="H3083" s="102"/>
      <c r="I3083" s="120"/>
      <c r="J3083" s="102">
        <v>44194</v>
      </c>
      <c r="K3083" s="120">
        <v>44194</v>
      </c>
      <c r="L3083" s="162">
        <v>2020</v>
      </c>
      <c r="M3083" s="29" t="s">
        <v>3997</v>
      </c>
      <c r="N3083" s="162">
        <v>0</v>
      </c>
      <c r="O3083" s="29">
        <v>810.4</v>
      </c>
      <c r="P3083" s="29">
        <v>2020</v>
      </c>
    </row>
    <row r="3084" spans="1:16" ht="15.75" customHeight="1" x14ac:dyDescent="0.25">
      <c r="A3084" s="104" t="s">
        <v>342</v>
      </c>
      <c r="B3084" s="18" t="s">
        <v>273</v>
      </c>
      <c r="C3084" s="91">
        <v>563156.18000000005</v>
      </c>
      <c r="D3084" s="91"/>
      <c r="E3084" s="91"/>
      <c r="F3084" s="91"/>
      <c r="G3084" s="91">
        <f t="shared" si="40"/>
        <v>563156.18000000005</v>
      </c>
      <c r="H3084" s="102">
        <v>42327</v>
      </c>
      <c r="I3084" s="120">
        <v>42404</v>
      </c>
      <c r="J3084" s="120"/>
      <c r="K3084" s="120"/>
      <c r="L3084" s="162"/>
      <c r="M3084" s="29" t="s">
        <v>5</v>
      </c>
      <c r="N3084" s="162">
        <v>1</v>
      </c>
      <c r="O3084" s="29">
        <v>513</v>
      </c>
      <c r="P3084" s="29">
        <v>2016</v>
      </c>
    </row>
    <row r="3085" spans="1:16" ht="15.75" customHeight="1" x14ac:dyDescent="0.25">
      <c r="A3085" s="104" t="s">
        <v>343</v>
      </c>
      <c r="B3085" s="18" t="s">
        <v>273</v>
      </c>
      <c r="C3085" s="91">
        <v>730552.16</v>
      </c>
      <c r="D3085" s="91"/>
      <c r="E3085" s="91"/>
      <c r="F3085" s="91"/>
      <c r="G3085" s="91">
        <f t="shared" si="40"/>
        <v>730552.16</v>
      </c>
      <c r="H3085" s="102">
        <v>42327</v>
      </c>
      <c r="I3085" s="120">
        <v>42405</v>
      </c>
      <c r="J3085" s="120"/>
      <c r="K3085" s="120"/>
      <c r="L3085" s="162"/>
      <c r="M3085" s="29" t="s">
        <v>5</v>
      </c>
      <c r="N3085" s="162">
        <v>1</v>
      </c>
      <c r="O3085" s="29">
        <v>513.1</v>
      </c>
      <c r="P3085" s="29">
        <v>2016</v>
      </c>
    </row>
    <row r="3086" spans="1:16" ht="15.75" customHeight="1" x14ac:dyDescent="0.25">
      <c r="A3086" s="104" t="s">
        <v>399</v>
      </c>
      <c r="B3086" s="155" t="s">
        <v>315</v>
      </c>
      <c r="C3086" s="91">
        <v>971919.9</v>
      </c>
      <c r="D3086" s="91"/>
      <c r="E3086" s="91"/>
      <c r="F3086" s="91"/>
      <c r="G3086" s="91">
        <f t="shared" si="40"/>
        <v>971919.9</v>
      </c>
      <c r="H3086" s="102">
        <v>42368</v>
      </c>
      <c r="I3086" s="120">
        <v>42368</v>
      </c>
      <c r="J3086" s="120"/>
      <c r="K3086" s="120"/>
      <c r="L3086" s="162"/>
      <c r="M3086" s="29" t="s">
        <v>5</v>
      </c>
      <c r="N3086" s="162">
        <v>1</v>
      </c>
      <c r="O3086" s="29">
        <f>548.15+26.85</f>
        <v>575</v>
      </c>
      <c r="P3086" s="29">
        <v>2016</v>
      </c>
    </row>
    <row r="3087" spans="1:16" ht="15.75" customHeight="1" x14ac:dyDescent="0.25">
      <c r="A3087" s="104" t="s">
        <v>561</v>
      </c>
      <c r="B3087" s="18" t="s">
        <v>477</v>
      </c>
      <c r="C3087" s="91">
        <v>604833.85</v>
      </c>
      <c r="D3087" s="91"/>
      <c r="E3087" s="91"/>
      <c r="F3087" s="91"/>
      <c r="G3087" s="91">
        <f t="shared" si="40"/>
        <v>604833.85</v>
      </c>
      <c r="H3087" s="102">
        <v>42424</v>
      </c>
      <c r="I3087" s="120">
        <v>42424</v>
      </c>
      <c r="J3087" s="120"/>
      <c r="K3087" s="120"/>
      <c r="L3087" s="162"/>
      <c r="M3087" s="29" t="s">
        <v>5</v>
      </c>
      <c r="N3087" s="162">
        <v>1</v>
      </c>
      <c r="O3087" s="29">
        <v>363.96</v>
      </c>
      <c r="P3087" s="29">
        <v>2016</v>
      </c>
    </row>
    <row r="3088" spans="1:16" ht="15.75" customHeight="1" x14ac:dyDescent="0.25">
      <c r="A3088" s="104" t="s">
        <v>523</v>
      </c>
      <c r="B3088" s="18" t="s">
        <v>477</v>
      </c>
      <c r="C3088" s="91">
        <v>927750.4</v>
      </c>
      <c r="D3088" s="91"/>
      <c r="E3088" s="91"/>
      <c r="F3088" s="91"/>
      <c r="G3088" s="91">
        <f t="shared" si="40"/>
        <v>927750.4</v>
      </c>
      <c r="H3088" s="102">
        <v>42424</v>
      </c>
      <c r="I3088" s="120">
        <v>42424</v>
      </c>
      <c r="J3088" s="120"/>
      <c r="K3088" s="120"/>
      <c r="L3088" s="162"/>
      <c r="M3088" s="29" t="s">
        <v>5</v>
      </c>
      <c r="N3088" s="162">
        <v>1</v>
      </c>
      <c r="O3088" s="29">
        <v>598.46</v>
      </c>
      <c r="P3088" s="29">
        <v>2016</v>
      </c>
    </row>
    <row r="3089" spans="1:16" ht="15.75" customHeight="1" x14ac:dyDescent="0.25">
      <c r="A3089" s="104" t="s">
        <v>474</v>
      </c>
      <c r="B3089" s="155" t="s">
        <v>344</v>
      </c>
      <c r="C3089" s="91">
        <v>1582822.5</v>
      </c>
      <c r="D3089" s="91"/>
      <c r="E3089" s="147" t="s">
        <v>2098</v>
      </c>
      <c r="F3089" s="91">
        <v>44766.02</v>
      </c>
      <c r="G3089" s="91">
        <f t="shared" si="40"/>
        <v>1627588.52</v>
      </c>
      <c r="H3089" s="102">
        <v>42380</v>
      </c>
      <c r="I3089" s="120">
        <v>42381</v>
      </c>
      <c r="J3089" s="120">
        <v>43459</v>
      </c>
      <c r="K3089" s="120">
        <v>43459</v>
      </c>
      <c r="L3089" s="162">
        <v>2019</v>
      </c>
      <c r="M3089" s="29" t="s">
        <v>5</v>
      </c>
      <c r="N3089" s="162">
        <v>1</v>
      </c>
      <c r="O3089" s="29">
        <v>811.45</v>
      </c>
      <c r="P3089" s="29" t="s">
        <v>3595</v>
      </c>
    </row>
    <row r="3090" spans="1:16" ht="15.75" customHeight="1" x14ac:dyDescent="0.25">
      <c r="A3090" s="104" t="s">
        <v>475</v>
      </c>
      <c r="B3090" s="155" t="s">
        <v>344</v>
      </c>
      <c r="C3090" s="91">
        <v>1558902.72</v>
      </c>
      <c r="D3090" s="91"/>
      <c r="E3090" s="147" t="s">
        <v>2098</v>
      </c>
      <c r="F3090" s="91">
        <v>44766.02</v>
      </c>
      <c r="G3090" s="91">
        <f t="shared" si="40"/>
        <v>1603668.74</v>
      </c>
      <c r="H3090" s="102">
        <v>42380</v>
      </c>
      <c r="I3090" s="120">
        <v>42381</v>
      </c>
      <c r="J3090" s="120">
        <v>43459</v>
      </c>
      <c r="K3090" s="120">
        <v>43459</v>
      </c>
      <c r="L3090" s="162">
        <v>2019</v>
      </c>
      <c r="M3090" s="29" t="s">
        <v>5</v>
      </c>
      <c r="N3090" s="162">
        <v>1</v>
      </c>
      <c r="O3090" s="29">
        <v>835.38</v>
      </c>
      <c r="P3090" s="29" t="s">
        <v>3595</v>
      </c>
    </row>
    <row r="3091" spans="1:16" ht="15.75" customHeight="1" x14ac:dyDescent="0.25">
      <c r="A3091" s="104" t="s">
        <v>476</v>
      </c>
      <c r="B3091" s="155" t="s">
        <v>344</v>
      </c>
      <c r="C3091" s="91">
        <v>1436169.74</v>
      </c>
      <c r="D3091" s="91"/>
      <c r="E3091" s="147" t="s">
        <v>2098</v>
      </c>
      <c r="F3091" s="91">
        <v>44766.02</v>
      </c>
      <c r="G3091" s="91">
        <f t="shared" si="40"/>
        <v>1480935.76</v>
      </c>
      <c r="H3091" s="102">
        <v>42380</v>
      </c>
      <c r="I3091" s="120">
        <v>42381</v>
      </c>
      <c r="J3091" s="120">
        <v>43459</v>
      </c>
      <c r="K3091" s="120">
        <v>43459</v>
      </c>
      <c r="L3091" s="162">
        <v>2019</v>
      </c>
      <c r="M3091" s="29" t="s">
        <v>5</v>
      </c>
      <c r="N3091" s="162">
        <v>1</v>
      </c>
      <c r="O3091" s="29">
        <v>788.8</v>
      </c>
      <c r="P3091" s="29" t="s">
        <v>3595</v>
      </c>
    </row>
    <row r="3092" spans="1:16" ht="15.75" customHeight="1" x14ac:dyDescent="0.25">
      <c r="A3092" s="104" t="s">
        <v>316</v>
      </c>
      <c r="B3092" s="18" t="s">
        <v>85</v>
      </c>
      <c r="C3092" s="91">
        <v>326512.46000000002</v>
      </c>
      <c r="D3092" s="91"/>
      <c r="E3092" s="91"/>
      <c r="F3092" s="91"/>
      <c r="G3092" s="91">
        <f t="shared" si="40"/>
        <v>326512.46000000002</v>
      </c>
      <c r="H3092" s="102">
        <v>42328</v>
      </c>
      <c r="I3092" s="120">
        <v>42328</v>
      </c>
      <c r="J3092" s="120"/>
      <c r="K3092" s="120"/>
      <c r="L3092" s="162"/>
      <c r="M3092" s="29" t="s">
        <v>5</v>
      </c>
      <c r="N3092" s="162">
        <v>1</v>
      </c>
      <c r="O3092" s="29">
        <v>241</v>
      </c>
      <c r="P3092" s="29">
        <v>2016</v>
      </c>
    </row>
    <row r="3093" spans="1:16" ht="15.75" customHeight="1" x14ac:dyDescent="0.25">
      <c r="A3093" s="104" t="s">
        <v>385</v>
      </c>
      <c r="B3093" s="18" t="s">
        <v>85</v>
      </c>
      <c r="C3093" s="91">
        <v>1190935.49</v>
      </c>
      <c r="D3093" s="91"/>
      <c r="E3093" s="91"/>
      <c r="F3093" s="91"/>
      <c r="G3093" s="91">
        <f t="shared" si="40"/>
        <v>1190935.49</v>
      </c>
      <c r="H3093" s="102">
        <v>42409</v>
      </c>
      <c r="I3093" s="120">
        <v>42409</v>
      </c>
      <c r="J3093" s="120"/>
      <c r="K3093" s="120"/>
      <c r="L3093" s="162"/>
      <c r="M3093" s="29" t="s">
        <v>6</v>
      </c>
      <c r="N3093" s="162">
        <v>1</v>
      </c>
      <c r="O3093" s="29"/>
      <c r="P3093" s="29">
        <v>2016</v>
      </c>
    </row>
    <row r="3094" spans="1:16" ht="15.75" customHeight="1" x14ac:dyDescent="0.25">
      <c r="A3094" s="104" t="s">
        <v>472</v>
      </c>
      <c r="B3094" s="18" t="s">
        <v>85</v>
      </c>
      <c r="C3094" s="91">
        <v>959044.84</v>
      </c>
      <c r="D3094" s="91"/>
      <c r="E3094" s="91"/>
      <c r="F3094" s="91"/>
      <c r="G3094" s="91">
        <f t="shared" si="40"/>
        <v>959044.84</v>
      </c>
      <c r="H3094" s="102">
        <v>42409</v>
      </c>
      <c r="I3094" s="120">
        <v>42409</v>
      </c>
      <c r="J3094" s="120"/>
      <c r="K3094" s="120"/>
      <c r="L3094" s="162"/>
      <c r="M3094" s="29" t="s">
        <v>6</v>
      </c>
      <c r="N3094" s="162">
        <v>1</v>
      </c>
      <c r="O3094" s="29"/>
      <c r="P3094" s="29">
        <v>2016</v>
      </c>
    </row>
    <row r="3095" spans="1:16" ht="15.75" customHeight="1" x14ac:dyDescent="0.25">
      <c r="A3095" s="104" t="s">
        <v>403</v>
      </c>
      <c r="B3095" s="18" t="s">
        <v>259</v>
      </c>
      <c r="C3095" s="91">
        <v>667439.86</v>
      </c>
      <c r="D3095" s="91"/>
      <c r="E3095" s="91"/>
      <c r="F3095" s="91"/>
      <c r="G3095" s="91">
        <f t="shared" si="40"/>
        <v>667439.86</v>
      </c>
      <c r="H3095" s="102">
        <v>42345</v>
      </c>
      <c r="I3095" s="120">
        <v>42345</v>
      </c>
      <c r="J3095" s="120"/>
      <c r="K3095" s="120"/>
      <c r="L3095" s="162"/>
      <c r="M3095" s="29" t="s">
        <v>5</v>
      </c>
      <c r="N3095" s="162">
        <v>1</v>
      </c>
      <c r="O3095" s="29">
        <f>526</f>
        <v>526</v>
      </c>
      <c r="P3095" s="29">
        <v>2016</v>
      </c>
    </row>
    <row r="3096" spans="1:16" ht="15.75" customHeight="1" x14ac:dyDescent="0.25">
      <c r="A3096" s="104" t="s">
        <v>295</v>
      </c>
      <c r="B3096" s="18" t="s">
        <v>17</v>
      </c>
      <c r="C3096" s="91">
        <v>1348794.27</v>
      </c>
      <c r="D3096" s="91"/>
      <c r="E3096" s="91"/>
      <c r="F3096" s="91"/>
      <c r="G3096" s="91">
        <f t="shared" si="40"/>
        <v>1348794.27</v>
      </c>
      <c r="H3096" s="102">
        <v>42398</v>
      </c>
      <c r="I3096" s="120">
        <v>42398</v>
      </c>
      <c r="J3096" s="120"/>
      <c r="K3096" s="120"/>
      <c r="L3096" s="162"/>
      <c r="M3096" s="29" t="s">
        <v>5</v>
      </c>
      <c r="N3096" s="162">
        <v>1</v>
      </c>
      <c r="O3096" s="29">
        <v>576</v>
      </c>
      <c r="P3096" s="29">
        <v>2016</v>
      </c>
    </row>
    <row r="3097" spans="1:16" ht="15.75" customHeight="1" x14ac:dyDescent="0.25">
      <c r="A3097" s="104" t="s">
        <v>404</v>
      </c>
      <c r="B3097" s="18" t="s">
        <v>259</v>
      </c>
      <c r="C3097" s="91">
        <v>572987.93999999994</v>
      </c>
      <c r="D3097" s="91"/>
      <c r="E3097" s="91"/>
      <c r="F3097" s="91"/>
      <c r="G3097" s="91">
        <f t="shared" si="40"/>
        <v>572987.93999999994</v>
      </c>
      <c r="H3097" s="102">
        <v>42345</v>
      </c>
      <c r="I3097" s="120">
        <v>42344</v>
      </c>
      <c r="J3097" s="120"/>
      <c r="K3097" s="120"/>
      <c r="L3097" s="162"/>
      <c r="M3097" s="29" t="s">
        <v>5</v>
      </c>
      <c r="N3097" s="162">
        <v>1</v>
      </c>
      <c r="O3097" s="29">
        <f>606</f>
        <v>606</v>
      </c>
      <c r="P3097" s="29">
        <v>2016</v>
      </c>
    </row>
    <row r="3098" spans="1:16" ht="15.75" customHeight="1" x14ac:dyDescent="0.25">
      <c r="A3098" s="104" t="s">
        <v>341</v>
      </c>
      <c r="B3098" s="155" t="s">
        <v>315</v>
      </c>
      <c r="C3098" s="91">
        <v>1100000</v>
      </c>
      <c r="D3098" s="91"/>
      <c r="E3098" s="91"/>
      <c r="F3098" s="91"/>
      <c r="G3098" s="91">
        <f t="shared" si="40"/>
        <v>1100000</v>
      </c>
      <c r="H3098" s="102">
        <v>42368</v>
      </c>
      <c r="I3098" s="120">
        <v>42380</v>
      </c>
      <c r="J3098" s="120"/>
      <c r="K3098" s="120"/>
      <c r="L3098" s="162"/>
      <c r="M3098" s="29" t="s">
        <v>5</v>
      </c>
      <c r="N3098" s="162">
        <v>1</v>
      </c>
      <c r="O3098" s="29">
        <f>571.1</f>
        <v>571.1</v>
      </c>
      <c r="P3098" s="29">
        <v>2016</v>
      </c>
    </row>
    <row r="3099" spans="1:16" ht="15.75" customHeight="1" x14ac:dyDescent="0.25">
      <c r="A3099" s="104" t="s">
        <v>348</v>
      </c>
      <c r="B3099" s="18" t="s">
        <v>273</v>
      </c>
      <c r="C3099" s="91">
        <v>324173.14</v>
      </c>
      <c r="D3099" s="91"/>
      <c r="E3099" s="91"/>
      <c r="F3099" s="91"/>
      <c r="G3099" s="91">
        <f t="shared" si="40"/>
        <v>324173.14</v>
      </c>
      <c r="H3099" s="102">
        <v>42355</v>
      </c>
      <c r="I3099" s="120">
        <v>42380</v>
      </c>
      <c r="J3099" s="120"/>
      <c r="K3099" s="120"/>
      <c r="L3099" s="162"/>
      <c r="M3099" s="29" t="s">
        <v>5</v>
      </c>
      <c r="N3099" s="162">
        <v>1</v>
      </c>
      <c r="O3099" s="29">
        <v>338.44</v>
      </c>
      <c r="P3099" s="29">
        <v>2016</v>
      </c>
    </row>
    <row r="3100" spans="1:16" ht="15.75" customHeight="1" x14ac:dyDescent="0.25">
      <c r="A3100" s="104" t="s">
        <v>220</v>
      </c>
      <c r="B3100" s="18" t="s">
        <v>85</v>
      </c>
      <c r="C3100" s="91">
        <v>793724.19</v>
      </c>
      <c r="D3100" s="91"/>
      <c r="E3100" s="91"/>
      <c r="F3100" s="91"/>
      <c r="G3100" s="91">
        <f t="shared" si="40"/>
        <v>793724.19</v>
      </c>
      <c r="H3100" s="102">
        <v>42389</v>
      </c>
      <c r="I3100" s="120">
        <v>42389</v>
      </c>
      <c r="J3100" s="120"/>
      <c r="K3100" s="120"/>
      <c r="L3100" s="162"/>
      <c r="M3100" s="29" t="s">
        <v>5</v>
      </c>
      <c r="N3100" s="162">
        <v>1</v>
      </c>
      <c r="O3100" s="29">
        <v>589.38</v>
      </c>
      <c r="P3100" s="29">
        <v>2016</v>
      </c>
    </row>
    <row r="3101" spans="1:16" ht="15.75" customHeight="1" x14ac:dyDescent="0.25">
      <c r="A3101" s="104" t="s">
        <v>513</v>
      </c>
      <c r="B3101" s="18" t="s">
        <v>509</v>
      </c>
      <c r="C3101" s="91">
        <v>872448.09</v>
      </c>
      <c r="D3101" s="91"/>
      <c r="E3101" s="91"/>
      <c r="F3101" s="91"/>
      <c r="G3101" s="91">
        <f t="shared" si="40"/>
        <v>872448.09</v>
      </c>
      <c r="H3101" s="102">
        <v>42384</v>
      </c>
      <c r="I3101" s="120">
        <v>42384</v>
      </c>
      <c r="J3101" s="120"/>
      <c r="K3101" s="120"/>
      <c r="L3101" s="162"/>
      <c r="M3101" s="29" t="s">
        <v>5</v>
      </c>
      <c r="N3101" s="162">
        <v>1</v>
      </c>
      <c r="O3101" s="29">
        <v>968</v>
      </c>
      <c r="P3101" s="29">
        <v>2016</v>
      </c>
    </row>
    <row r="3102" spans="1:16" ht="15.75" customHeight="1" x14ac:dyDescent="0.25">
      <c r="A3102" s="104" t="s">
        <v>489</v>
      </c>
      <c r="B3102" s="18" t="s">
        <v>277</v>
      </c>
      <c r="C3102" s="91">
        <v>594821.25</v>
      </c>
      <c r="D3102" s="91"/>
      <c r="E3102" s="91"/>
      <c r="F3102" s="91"/>
      <c r="G3102" s="91">
        <f t="shared" ref="G3102:G3165" si="41">C3102-D3102+F3102</f>
        <v>594821.25</v>
      </c>
      <c r="H3102" s="102">
        <v>42361</v>
      </c>
      <c r="I3102" s="120">
        <v>42361</v>
      </c>
      <c r="J3102" s="120"/>
      <c r="K3102" s="120"/>
      <c r="L3102" s="162"/>
      <c r="M3102" s="29" t="s">
        <v>5</v>
      </c>
      <c r="N3102" s="162">
        <v>1</v>
      </c>
      <c r="O3102" s="29">
        <v>321</v>
      </c>
      <c r="P3102" s="29">
        <v>2016</v>
      </c>
    </row>
    <row r="3103" spans="1:16" ht="15.75" customHeight="1" x14ac:dyDescent="0.25">
      <c r="A3103" s="104" t="s">
        <v>487</v>
      </c>
      <c r="B3103" s="18" t="s">
        <v>277</v>
      </c>
      <c r="C3103" s="91">
        <v>1155387.03</v>
      </c>
      <c r="D3103" s="91"/>
      <c r="E3103" s="91"/>
      <c r="F3103" s="91"/>
      <c r="G3103" s="91">
        <f t="shared" si="41"/>
        <v>1155387.03</v>
      </c>
      <c r="H3103" s="102">
        <v>42361</v>
      </c>
      <c r="I3103" s="120">
        <v>42361</v>
      </c>
      <c r="J3103" s="120"/>
      <c r="K3103" s="120"/>
      <c r="L3103" s="162"/>
      <c r="M3103" s="29" t="s">
        <v>5</v>
      </c>
      <c r="N3103" s="162">
        <v>1</v>
      </c>
      <c r="O3103" s="29">
        <v>581</v>
      </c>
      <c r="P3103" s="29">
        <v>2016</v>
      </c>
    </row>
    <row r="3104" spans="1:16" ht="15.75" customHeight="1" x14ac:dyDescent="0.25">
      <c r="A3104" s="104" t="s">
        <v>525</v>
      </c>
      <c r="B3104" s="18" t="s">
        <v>477</v>
      </c>
      <c r="C3104" s="91">
        <v>929417.65</v>
      </c>
      <c r="D3104" s="91"/>
      <c r="E3104" s="91"/>
      <c r="F3104" s="91"/>
      <c r="G3104" s="91">
        <f t="shared" si="41"/>
        <v>929417.65</v>
      </c>
      <c r="H3104" s="102">
        <v>42445</v>
      </c>
      <c r="I3104" s="120">
        <v>42445</v>
      </c>
      <c r="J3104" s="120"/>
      <c r="K3104" s="120"/>
      <c r="L3104" s="162"/>
      <c r="M3104" s="29" t="s">
        <v>5</v>
      </c>
      <c r="N3104" s="162">
        <v>1</v>
      </c>
      <c r="O3104" s="29">
        <v>563</v>
      </c>
      <c r="P3104" s="29">
        <v>2016</v>
      </c>
    </row>
    <row r="3105" spans="1:16" ht="15.75" customHeight="1" x14ac:dyDescent="0.25">
      <c r="A3105" s="104" t="s">
        <v>653</v>
      </c>
      <c r="B3105" s="155" t="s">
        <v>291</v>
      </c>
      <c r="C3105" s="91">
        <v>668516.28</v>
      </c>
      <c r="D3105" s="91"/>
      <c r="E3105" s="91"/>
      <c r="F3105" s="91"/>
      <c r="G3105" s="91">
        <f t="shared" si="41"/>
        <v>668516.28</v>
      </c>
      <c r="H3105" s="102">
        <v>42430</v>
      </c>
      <c r="I3105" s="120">
        <v>42430</v>
      </c>
      <c r="J3105" s="120"/>
      <c r="K3105" s="120"/>
      <c r="L3105" s="162"/>
      <c r="M3105" s="29" t="s">
        <v>5</v>
      </c>
      <c r="N3105" s="162">
        <v>1</v>
      </c>
      <c r="O3105" s="29">
        <v>330.84</v>
      </c>
      <c r="P3105" s="29">
        <v>2016</v>
      </c>
    </row>
    <row r="3106" spans="1:16" ht="15.75" customHeight="1" x14ac:dyDescent="0.25">
      <c r="A3106" s="104" t="s">
        <v>401</v>
      </c>
      <c r="B3106" s="155" t="s">
        <v>315</v>
      </c>
      <c r="C3106" s="91">
        <v>981000</v>
      </c>
      <c r="D3106" s="91"/>
      <c r="E3106" s="91"/>
      <c r="F3106" s="91"/>
      <c r="G3106" s="91">
        <f t="shared" si="41"/>
        <v>981000</v>
      </c>
      <c r="H3106" s="102">
        <v>42433</v>
      </c>
      <c r="I3106" s="120">
        <v>42433</v>
      </c>
      <c r="J3106" s="120"/>
      <c r="K3106" s="120"/>
      <c r="L3106" s="107"/>
      <c r="M3106" s="29" t="s">
        <v>5</v>
      </c>
      <c r="N3106" s="162">
        <v>1</v>
      </c>
      <c r="O3106" s="29">
        <v>495</v>
      </c>
      <c r="P3106" s="29">
        <v>2016</v>
      </c>
    </row>
    <row r="3107" spans="1:16" ht="15.75" customHeight="1" x14ac:dyDescent="0.25">
      <c r="A3107" s="104" t="s">
        <v>572</v>
      </c>
      <c r="B3107" s="18" t="s">
        <v>509</v>
      </c>
      <c r="C3107" s="91">
        <v>850167.5</v>
      </c>
      <c r="D3107" s="91"/>
      <c r="E3107" s="91"/>
      <c r="F3107" s="91"/>
      <c r="G3107" s="91">
        <f t="shared" si="41"/>
        <v>850167.5</v>
      </c>
      <c r="H3107" s="102">
        <v>42391</v>
      </c>
      <c r="I3107" s="120">
        <v>42391</v>
      </c>
      <c r="J3107" s="120"/>
      <c r="K3107" s="120"/>
      <c r="L3107" s="162"/>
      <c r="M3107" s="29" t="s">
        <v>5</v>
      </c>
      <c r="N3107" s="162">
        <v>1</v>
      </c>
      <c r="O3107" s="29">
        <v>610.4</v>
      </c>
      <c r="P3107" s="29">
        <v>2016</v>
      </c>
    </row>
    <row r="3108" spans="1:16" ht="15.75" customHeight="1" x14ac:dyDescent="0.25">
      <c r="A3108" s="104" t="s">
        <v>652</v>
      </c>
      <c r="B3108" s="104" t="s">
        <v>1</v>
      </c>
      <c r="C3108" s="91">
        <v>356952.81</v>
      </c>
      <c r="D3108" s="91"/>
      <c r="E3108" s="91"/>
      <c r="F3108" s="91"/>
      <c r="G3108" s="91">
        <f t="shared" si="41"/>
        <v>356952.81</v>
      </c>
      <c r="H3108" s="102">
        <v>42415</v>
      </c>
      <c r="I3108" s="120">
        <v>42418</v>
      </c>
      <c r="J3108" s="120"/>
      <c r="K3108" s="120"/>
      <c r="L3108" s="162"/>
      <c r="M3108" s="29" t="s">
        <v>5</v>
      </c>
      <c r="N3108" s="162">
        <v>1</v>
      </c>
      <c r="O3108" s="29">
        <v>260</v>
      </c>
      <c r="P3108" s="29">
        <v>2016</v>
      </c>
    </row>
    <row r="3109" spans="1:16" ht="15.75" customHeight="1" x14ac:dyDescent="0.25">
      <c r="A3109" s="104" t="s">
        <v>321</v>
      </c>
      <c r="B3109" s="18" t="s">
        <v>85</v>
      </c>
      <c r="C3109" s="91">
        <v>359762.74</v>
      </c>
      <c r="D3109" s="91"/>
      <c r="E3109" s="91"/>
      <c r="F3109" s="91"/>
      <c r="G3109" s="91">
        <f t="shared" si="41"/>
        <v>359762.74</v>
      </c>
      <c r="H3109" s="102">
        <v>42430</v>
      </c>
      <c r="I3109" s="120">
        <v>42430</v>
      </c>
      <c r="J3109" s="120"/>
      <c r="K3109" s="120"/>
      <c r="L3109" s="162"/>
      <c r="M3109" s="29" t="s">
        <v>5</v>
      </c>
      <c r="N3109" s="162">
        <v>1</v>
      </c>
      <c r="O3109" s="29">
        <v>275</v>
      </c>
      <c r="P3109" s="29">
        <v>2016</v>
      </c>
    </row>
    <row r="3110" spans="1:16" ht="15.75" customHeight="1" x14ac:dyDescent="0.25">
      <c r="A3110" s="104" t="s">
        <v>642</v>
      </c>
      <c r="B3110" s="155" t="s">
        <v>644</v>
      </c>
      <c r="C3110" s="91">
        <v>525721.86</v>
      </c>
      <c r="D3110" s="91"/>
      <c r="E3110" s="91"/>
      <c r="F3110" s="91"/>
      <c r="G3110" s="91">
        <f t="shared" si="41"/>
        <v>525721.86</v>
      </c>
      <c r="H3110" s="102">
        <v>42444</v>
      </c>
      <c r="I3110" s="120">
        <v>42444</v>
      </c>
      <c r="J3110" s="120"/>
      <c r="K3110" s="120"/>
      <c r="L3110" s="162"/>
      <c r="M3110" s="29" t="s">
        <v>5</v>
      </c>
      <c r="N3110" s="162">
        <v>1</v>
      </c>
      <c r="O3110" s="29">
        <v>438</v>
      </c>
      <c r="P3110" s="29">
        <v>2016</v>
      </c>
    </row>
    <row r="3111" spans="1:16" ht="15.75" customHeight="1" x14ac:dyDescent="0.25">
      <c r="A3111" s="104" t="s">
        <v>400</v>
      </c>
      <c r="B3111" s="155" t="s">
        <v>315</v>
      </c>
      <c r="C3111" s="91">
        <v>981000</v>
      </c>
      <c r="D3111" s="91"/>
      <c r="E3111" s="91"/>
      <c r="F3111" s="91"/>
      <c r="G3111" s="91">
        <f t="shared" si="41"/>
        <v>981000</v>
      </c>
      <c r="H3111" s="102">
        <v>42453</v>
      </c>
      <c r="I3111" s="120">
        <v>42453</v>
      </c>
      <c r="J3111" s="120"/>
      <c r="K3111" s="120"/>
      <c r="L3111" s="162"/>
      <c r="M3111" s="29" t="s">
        <v>5</v>
      </c>
      <c r="N3111" s="162">
        <v>1</v>
      </c>
      <c r="O3111" s="29">
        <v>580.6</v>
      </c>
      <c r="P3111" s="29">
        <v>2016</v>
      </c>
    </row>
    <row r="3112" spans="1:16" ht="15.75" customHeight="1" x14ac:dyDescent="0.25">
      <c r="A3112" s="104" t="s">
        <v>317</v>
      </c>
      <c r="B3112" s="18" t="s">
        <v>85</v>
      </c>
      <c r="C3112" s="91">
        <v>359772.11</v>
      </c>
      <c r="D3112" s="91"/>
      <c r="E3112" s="91"/>
      <c r="F3112" s="91"/>
      <c r="G3112" s="91">
        <f t="shared" si="41"/>
        <v>359772.11</v>
      </c>
      <c r="H3112" s="102">
        <v>42430</v>
      </c>
      <c r="I3112" s="102">
        <v>42430</v>
      </c>
      <c r="J3112" s="102"/>
      <c r="K3112" s="102"/>
      <c r="L3112" s="162"/>
      <c r="M3112" s="29" t="s">
        <v>5</v>
      </c>
      <c r="N3112" s="162">
        <v>1</v>
      </c>
      <c r="O3112" s="29"/>
      <c r="P3112" s="29">
        <v>2016</v>
      </c>
    </row>
    <row r="3113" spans="1:16" ht="15.75" customHeight="1" x14ac:dyDescent="0.25">
      <c r="A3113" s="104" t="s">
        <v>318</v>
      </c>
      <c r="B3113" s="18" t="s">
        <v>85</v>
      </c>
      <c r="C3113" s="91">
        <v>359931.25</v>
      </c>
      <c r="D3113" s="91"/>
      <c r="E3113" s="91"/>
      <c r="F3113" s="91"/>
      <c r="G3113" s="91">
        <f t="shared" si="41"/>
        <v>359931.25</v>
      </c>
      <c r="H3113" s="102">
        <v>42430</v>
      </c>
      <c r="I3113" s="120">
        <v>42430</v>
      </c>
      <c r="J3113" s="120"/>
      <c r="K3113" s="120"/>
      <c r="L3113" s="162"/>
      <c r="M3113" s="29" t="s">
        <v>5</v>
      </c>
      <c r="N3113" s="162">
        <v>1</v>
      </c>
      <c r="O3113" s="29">
        <v>258</v>
      </c>
      <c r="P3113" s="29">
        <v>2016</v>
      </c>
    </row>
    <row r="3114" spans="1:16" ht="15.75" customHeight="1" x14ac:dyDescent="0.25">
      <c r="A3114" s="104" t="s">
        <v>319</v>
      </c>
      <c r="B3114" s="18" t="s">
        <v>85</v>
      </c>
      <c r="C3114" s="91">
        <v>349857.05</v>
      </c>
      <c r="D3114" s="91"/>
      <c r="E3114" s="91"/>
      <c r="F3114" s="91"/>
      <c r="G3114" s="91">
        <f t="shared" si="41"/>
        <v>349857.05</v>
      </c>
      <c r="H3114" s="102">
        <v>42430</v>
      </c>
      <c r="I3114" s="120">
        <v>42430</v>
      </c>
      <c r="J3114" s="120"/>
      <c r="K3114" s="120"/>
      <c r="L3114" s="162"/>
      <c r="M3114" s="29" t="s">
        <v>5</v>
      </c>
      <c r="N3114" s="162">
        <v>1</v>
      </c>
      <c r="O3114" s="29">
        <v>265</v>
      </c>
      <c r="P3114" s="29">
        <v>2016</v>
      </c>
    </row>
    <row r="3115" spans="1:16" ht="15.75" customHeight="1" x14ac:dyDescent="0.25">
      <c r="A3115" s="104" t="s">
        <v>320</v>
      </c>
      <c r="B3115" s="18" t="s">
        <v>85</v>
      </c>
      <c r="C3115" s="91">
        <v>304598.88</v>
      </c>
      <c r="D3115" s="91"/>
      <c r="E3115" s="91"/>
      <c r="F3115" s="91"/>
      <c r="G3115" s="91">
        <f t="shared" si="41"/>
        <v>304598.88</v>
      </c>
      <c r="H3115" s="102">
        <v>42430</v>
      </c>
      <c r="I3115" s="120">
        <v>42430</v>
      </c>
      <c r="J3115" s="120"/>
      <c r="K3115" s="120"/>
      <c r="L3115" s="162"/>
      <c r="M3115" s="29" t="s">
        <v>5</v>
      </c>
      <c r="N3115" s="162">
        <v>1</v>
      </c>
      <c r="O3115" s="29">
        <v>226</v>
      </c>
      <c r="P3115" s="29">
        <v>2016</v>
      </c>
    </row>
    <row r="3116" spans="1:16" ht="15.75" customHeight="1" x14ac:dyDescent="0.25">
      <c r="A3116" s="104" t="s">
        <v>398</v>
      </c>
      <c r="B3116" s="155" t="s">
        <v>315</v>
      </c>
      <c r="C3116" s="91">
        <v>857998.06</v>
      </c>
      <c r="D3116" s="91"/>
      <c r="E3116" s="91"/>
      <c r="F3116" s="91"/>
      <c r="G3116" s="91">
        <f t="shared" si="41"/>
        <v>857998.06</v>
      </c>
      <c r="H3116" s="102">
        <v>42453</v>
      </c>
      <c r="I3116" s="120">
        <v>42453</v>
      </c>
      <c r="J3116" s="120"/>
      <c r="K3116" s="120"/>
      <c r="L3116" s="162"/>
      <c r="M3116" s="29" t="s">
        <v>5</v>
      </c>
      <c r="N3116" s="162">
        <v>1</v>
      </c>
      <c r="O3116" s="29">
        <v>508</v>
      </c>
      <c r="P3116" s="29">
        <v>2016</v>
      </c>
    </row>
    <row r="3117" spans="1:16" ht="15.75" customHeight="1" x14ac:dyDescent="0.25">
      <c r="A3117" s="104" t="s">
        <v>332</v>
      </c>
      <c r="B3117" s="18" t="s">
        <v>93</v>
      </c>
      <c r="C3117" s="91">
        <v>1021945.29</v>
      </c>
      <c r="D3117" s="91"/>
      <c r="E3117" s="91"/>
      <c r="F3117" s="91"/>
      <c r="G3117" s="91">
        <f t="shared" si="41"/>
        <v>1021945.29</v>
      </c>
      <c r="H3117" s="102">
        <v>42349</v>
      </c>
      <c r="I3117" s="120">
        <v>42349</v>
      </c>
      <c r="J3117" s="120"/>
      <c r="K3117" s="120"/>
      <c r="L3117" s="162"/>
      <c r="M3117" s="29" t="s">
        <v>5</v>
      </c>
      <c r="N3117" s="162">
        <v>1</v>
      </c>
      <c r="O3117" s="29">
        <v>457.4</v>
      </c>
      <c r="P3117" s="29">
        <v>2016</v>
      </c>
    </row>
    <row r="3118" spans="1:16" ht="15.75" customHeight="1" x14ac:dyDescent="0.25">
      <c r="A3118" s="104" t="s">
        <v>696</v>
      </c>
      <c r="B3118" s="104" t="s">
        <v>1</v>
      </c>
      <c r="C3118" s="91">
        <v>647599.65</v>
      </c>
      <c r="D3118" s="91"/>
      <c r="E3118" s="91"/>
      <c r="F3118" s="91"/>
      <c r="G3118" s="91">
        <f t="shared" si="41"/>
        <v>647599.65</v>
      </c>
      <c r="H3118" s="102">
        <v>42458</v>
      </c>
      <c r="I3118" s="120">
        <v>42458</v>
      </c>
      <c r="J3118" s="120"/>
      <c r="K3118" s="120"/>
      <c r="L3118" s="162"/>
      <c r="M3118" s="29" t="s">
        <v>6</v>
      </c>
      <c r="N3118" s="162">
        <v>1</v>
      </c>
      <c r="O3118" s="29">
        <v>355.53</v>
      </c>
      <c r="P3118" s="29">
        <v>2016</v>
      </c>
    </row>
    <row r="3119" spans="1:16" ht="15.75" customHeight="1" x14ac:dyDescent="0.25">
      <c r="A3119" s="104" t="s">
        <v>687</v>
      </c>
      <c r="B3119" s="104" t="s">
        <v>1</v>
      </c>
      <c r="C3119" s="91">
        <v>813349.85</v>
      </c>
      <c r="D3119" s="91"/>
      <c r="E3119" s="91"/>
      <c r="F3119" s="91"/>
      <c r="G3119" s="91">
        <f t="shared" si="41"/>
        <v>813349.85</v>
      </c>
      <c r="H3119" s="102">
        <v>42454</v>
      </c>
      <c r="I3119" s="120">
        <v>42454</v>
      </c>
      <c r="J3119" s="120"/>
      <c r="K3119" s="120"/>
      <c r="L3119" s="162"/>
      <c r="M3119" s="29" t="s">
        <v>5</v>
      </c>
      <c r="N3119" s="162">
        <v>1</v>
      </c>
      <c r="O3119" s="29"/>
      <c r="P3119" s="29">
        <v>2016</v>
      </c>
    </row>
    <row r="3120" spans="1:16" ht="15.75" customHeight="1" x14ac:dyDescent="0.25">
      <c r="A3120" s="104" t="s">
        <v>296</v>
      </c>
      <c r="B3120" s="18" t="s">
        <v>17</v>
      </c>
      <c r="C3120" s="91">
        <v>1415123.08</v>
      </c>
      <c r="D3120" s="91"/>
      <c r="E3120" s="91"/>
      <c r="F3120" s="91"/>
      <c r="G3120" s="91">
        <f t="shared" si="41"/>
        <v>1415123.08</v>
      </c>
      <c r="H3120" s="102">
        <v>42439</v>
      </c>
      <c r="I3120" s="120">
        <v>42439</v>
      </c>
      <c r="J3120" s="120"/>
      <c r="K3120" s="120"/>
      <c r="L3120" s="162"/>
      <c r="M3120" s="29" t="s">
        <v>5</v>
      </c>
      <c r="N3120" s="162">
        <v>1</v>
      </c>
      <c r="O3120" s="29">
        <v>600</v>
      </c>
      <c r="P3120" s="29">
        <v>2016</v>
      </c>
    </row>
    <row r="3121" spans="1:16" ht="15.75" customHeight="1" x14ac:dyDescent="0.25">
      <c r="A3121" s="104" t="s">
        <v>522</v>
      </c>
      <c r="B3121" s="18" t="s">
        <v>63</v>
      </c>
      <c r="C3121" s="91">
        <v>620142.22</v>
      </c>
      <c r="D3121" s="91"/>
      <c r="E3121" s="91"/>
      <c r="F3121" s="91"/>
      <c r="G3121" s="91">
        <f t="shared" si="41"/>
        <v>620142.22</v>
      </c>
      <c r="H3121" s="102">
        <v>42419</v>
      </c>
      <c r="I3121" s="120">
        <v>42419</v>
      </c>
      <c r="J3121" s="120"/>
      <c r="K3121" s="120"/>
      <c r="L3121" s="162"/>
      <c r="M3121" s="29" t="s">
        <v>6</v>
      </c>
      <c r="N3121" s="162">
        <v>1</v>
      </c>
      <c r="O3121" s="29">
        <v>358.77</v>
      </c>
      <c r="P3121" s="29">
        <v>2016</v>
      </c>
    </row>
    <row r="3122" spans="1:16" ht="15.75" customHeight="1" x14ac:dyDescent="0.25">
      <c r="A3122" s="104" t="s">
        <v>593</v>
      </c>
      <c r="B3122" s="155" t="s">
        <v>13</v>
      </c>
      <c r="C3122" s="91">
        <v>1142173.3600000001</v>
      </c>
      <c r="D3122" s="91"/>
      <c r="E3122" s="91"/>
      <c r="F3122" s="91"/>
      <c r="G3122" s="91">
        <f t="shared" si="41"/>
        <v>1142173.3600000001</v>
      </c>
      <c r="H3122" s="102">
        <v>42417</v>
      </c>
      <c r="I3122" s="120">
        <v>42417</v>
      </c>
      <c r="J3122" s="120"/>
      <c r="K3122" s="120"/>
      <c r="L3122" s="162"/>
      <c r="M3122" s="29" t="s">
        <v>5</v>
      </c>
      <c r="N3122" s="162">
        <v>1</v>
      </c>
      <c r="O3122" s="29">
        <v>540.22</v>
      </c>
      <c r="P3122" s="29">
        <v>2016</v>
      </c>
    </row>
    <row r="3123" spans="1:16" ht="15.75" customHeight="1" x14ac:dyDescent="0.25">
      <c r="A3123" s="104" t="s">
        <v>563</v>
      </c>
      <c r="B3123" s="18" t="s">
        <v>477</v>
      </c>
      <c r="C3123" s="91">
        <v>715380.17</v>
      </c>
      <c r="D3123" s="91"/>
      <c r="E3123" s="91"/>
      <c r="F3123" s="91"/>
      <c r="G3123" s="91">
        <f t="shared" si="41"/>
        <v>715380.17</v>
      </c>
      <c r="H3123" s="102">
        <v>42450</v>
      </c>
      <c r="I3123" s="120">
        <v>42450</v>
      </c>
      <c r="J3123" s="120"/>
      <c r="K3123" s="120"/>
      <c r="L3123" s="162"/>
      <c r="M3123" s="29" t="s">
        <v>5</v>
      </c>
      <c r="N3123" s="162">
        <v>1</v>
      </c>
      <c r="O3123" s="29">
        <v>565</v>
      </c>
      <c r="P3123" s="29">
        <v>2016</v>
      </c>
    </row>
    <row r="3124" spans="1:16" ht="15.75" customHeight="1" x14ac:dyDescent="0.25">
      <c r="A3124" s="104" t="s">
        <v>131</v>
      </c>
      <c r="B3124" s="18" t="s">
        <v>85</v>
      </c>
      <c r="C3124" s="91">
        <v>815983.82</v>
      </c>
      <c r="D3124" s="91"/>
      <c r="E3124" s="91"/>
      <c r="F3124" s="91"/>
      <c r="G3124" s="91">
        <f t="shared" si="41"/>
        <v>815983.82</v>
      </c>
      <c r="H3124" s="102">
        <v>42410</v>
      </c>
      <c r="I3124" s="120">
        <v>42410</v>
      </c>
      <c r="J3124" s="120"/>
      <c r="K3124" s="120"/>
      <c r="L3124" s="162"/>
      <c r="M3124" s="29" t="s">
        <v>5</v>
      </c>
      <c r="N3124" s="162">
        <v>1</v>
      </c>
      <c r="O3124" s="29">
        <v>525.91999999999996</v>
      </c>
      <c r="P3124" s="29">
        <v>2016</v>
      </c>
    </row>
    <row r="3125" spans="1:16" ht="15.75" customHeight="1" x14ac:dyDescent="0.25">
      <c r="A3125" s="104" t="s">
        <v>514</v>
      </c>
      <c r="B3125" s="18" t="s">
        <v>477</v>
      </c>
      <c r="C3125" s="91">
        <v>868357.34</v>
      </c>
      <c r="D3125" s="91"/>
      <c r="E3125" s="91"/>
      <c r="F3125" s="91"/>
      <c r="G3125" s="91">
        <f t="shared" si="41"/>
        <v>868357.34</v>
      </c>
      <c r="H3125" s="102">
        <v>42459</v>
      </c>
      <c r="I3125" s="120">
        <v>42459</v>
      </c>
      <c r="J3125" s="120"/>
      <c r="K3125" s="120"/>
      <c r="L3125" s="162"/>
      <c r="M3125" s="29" t="s">
        <v>5</v>
      </c>
      <c r="N3125" s="162">
        <v>1</v>
      </c>
      <c r="O3125" s="29">
        <v>619.4</v>
      </c>
      <c r="P3125" s="29">
        <v>2016</v>
      </c>
    </row>
    <row r="3126" spans="1:16" ht="15.75" customHeight="1" x14ac:dyDescent="0.25">
      <c r="A3126" s="104" t="s">
        <v>339</v>
      </c>
      <c r="B3126" s="18" t="s">
        <v>23</v>
      </c>
      <c r="C3126" s="91">
        <v>408720.58</v>
      </c>
      <c r="D3126" s="91"/>
      <c r="E3126" s="91"/>
      <c r="F3126" s="91"/>
      <c r="G3126" s="91">
        <f t="shared" si="41"/>
        <v>408720.58</v>
      </c>
      <c r="H3126" s="102">
        <v>42450</v>
      </c>
      <c r="I3126" s="120">
        <v>42450</v>
      </c>
      <c r="J3126" s="120"/>
      <c r="K3126" s="120"/>
      <c r="L3126" s="162"/>
      <c r="M3126" s="29" t="s">
        <v>5</v>
      </c>
      <c r="N3126" s="162">
        <v>1</v>
      </c>
      <c r="O3126" s="29">
        <v>307</v>
      </c>
      <c r="P3126" s="29">
        <v>2016</v>
      </c>
    </row>
    <row r="3127" spans="1:16" ht="15.75" customHeight="1" x14ac:dyDescent="0.25">
      <c r="A3127" s="104" t="s">
        <v>510</v>
      </c>
      <c r="B3127" s="18" t="s">
        <v>23</v>
      </c>
      <c r="C3127" s="91">
        <v>1266182.95</v>
      </c>
      <c r="D3127" s="91"/>
      <c r="E3127" s="91"/>
      <c r="F3127" s="91"/>
      <c r="G3127" s="91">
        <f t="shared" si="41"/>
        <v>1266182.95</v>
      </c>
      <c r="H3127" s="102">
        <v>42466</v>
      </c>
      <c r="I3127" s="120">
        <v>42466</v>
      </c>
      <c r="J3127" s="120"/>
      <c r="K3127" s="120"/>
      <c r="L3127" s="162"/>
      <c r="M3127" s="29" t="s">
        <v>5</v>
      </c>
      <c r="N3127" s="162">
        <v>1</v>
      </c>
      <c r="O3127" s="29">
        <v>606</v>
      </c>
      <c r="P3127" s="29">
        <v>2016</v>
      </c>
    </row>
    <row r="3128" spans="1:16" ht="15.75" customHeight="1" x14ac:dyDescent="0.25">
      <c r="A3128" s="104" t="s">
        <v>688</v>
      </c>
      <c r="B3128" s="104" t="s">
        <v>1</v>
      </c>
      <c r="C3128" s="91">
        <v>799247.75</v>
      </c>
      <c r="D3128" s="91"/>
      <c r="E3128" s="91"/>
      <c r="F3128" s="91"/>
      <c r="G3128" s="91">
        <f t="shared" si="41"/>
        <v>799247.75</v>
      </c>
      <c r="H3128" s="102">
        <v>42459</v>
      </c>
      <c r="I3128" s="120">
        <v>42459</v>
      </c>
      <c r="J3128" s="120"/>
      <c r="K3128" s="120"/>
      <c r="L3128" s="162"/>
      <c r="M3128" s="29" t="s">
        <v>5</v>
      </c>
      <c r="N3128" s="162">
        <v>1</v>
      </c>
      <c r="O3128" s="29"/>
      <c r="P3128" s="29">
        <v>2016</v>
      </c>
    </row>
    <row r="3129" spans="1:16" ht="15.75" customHeight="1" x14ac:dyDescent="0.25">
      <c r="A3129" s="104" t="s">
        <v>698</v>
      </c>
      <c r="B3129" s="104" t="s">
        <v>1</v>
      </c>
      <c r="C3129" s="91">
        <v>941112.71</v>
      </c>
      <c r="D3129" s="91"/>
      <c r="E3129" s="91"/>
      <c r="F3129" s="91"/>
      <c r="G3129" s="91">
        <f t="shared" si="41"/>
        <v>941112.71</v>
      </c>
      <c r="H3129" s="102">
        <v>42468</v>
      </c>
      <c r="I3129" s="120">
        <v>42468</v>
      </c>
      <c r="J3129" s="120"/>
      <c r="K3129" s="120"/>
      <c r="L3129" s="162"/>
      <c r="M3129" s="29" t="s">
        <v>6</v>
      </c>
      <c r="N3129" s="162">
        <v>1</v>
      </c>
      <c r="O3129" s="29">
        <v>476.78</v>
      </c>
      <c r="P3129" s="29">
        <v>2016</v>
      </c>
    </row>
    <row r="3130" spans="1:16" ht="15.75" customHeight="1" x14ac:dyDescent="0.25">
      <c r="A3130" s="104" t="s">
        <v>300</v>
      </c>
      <c r="B3130" s="18" t="s">
        <v>23</v>
      </c>
      <c r="C3130" s="91">
        <v>1073811.8</v>
      </c>
      <c r="D3130" s="91"/>
      <c r="E3130" s="91"/>
      <c r="F3130" s="91"/>
      <c r="G3130" s="91">
        <f t="shared" si="41"/>
        <v>1073811.8</v>
      </c>
      <c r="H3130" s="102">
        <v>42460</v>
      </c>
      <c r="I3130" s="120">
        <v>42460</v>
      </c>
      <c r="J3130" s="120"/>
      <c r="K3130" s="120"/>
      <c r="L3130" s="162"/>
      <c r="M3130" s="29" t="s">
        <v>5</v>
      </c>
      <c r="N3130" s="162">
        <v>1</v>
      </c>
      <c r="O3130" s="29">
        <v>585.6</v>
      </c>
      <c r="P3130" s="29">
        <v>2016</v>
      </c>
    </row>
    <row r="3131" spans="1:16" ht="15.75" customHeight="1" x14ac:dyDescent="0.25">
      <c r="A3131" s="104" t="s">
        <v>322</v>
      </c>
      <c r="B3131" s="18" t="s">
        <v>85</v>
      </c>
      <c r="C3131" s="91">
        <v>789994.95</v>
      </c>
      <c r="D3131" s="91"/>
      <c r="E3131" s="91"/>
      <c r="F3131" s="91"/>
      <c r="G3131" s="91">
        <f t="shared" si="41"/>
        <v>789994.95</v>
      </c>
      <c r="H3131" s="102">
        <v>42479</v>
      </c>
      <c r="I3131" s="120">
        <v>42479</v>
      </c>
      <c r="J3131" s="120"/>
      <c r="K3131" s="120"/>
      <c r="L3131" s="162"/>
      <c r="M3131" s="29" t="s">
        <v>5</v>
      </c>
      <c r="N3131" s="162">
        <v>1</v>
      </c>
      <c r="O3131" s="29">
        <v>589.6</v>
      </c>
      <c r="P3131" s="29">
        <v>2016</v>
      </c>
    </row>
    <row r="3132" spans="1:16" ht="15.75" customHeight="1" x14ac:dyDescent="0.25">
      <c r="A3132" s="104" t="s">
        <v>549</v>
      </c>
      <c r="B3132" s="104" t="s">
        <v>1</v>
      </c>
      <c r="C3132" s="91">
        <v>618361.93000000005</v>
      </c>
      <c r="D3132" s="91"/>
      <c r="E3132" s="91"/>
      <c r="F3132" s="91"/>
      <c r="G3132" s="91">
        <f t="shared" si="41"/>
        <v>618361.93000000005</v>
      </c>
      <c r="H3132" s="102">
        <v>42475</v>
      </c>
      <c r="I3132" s="120">
        <v>42475</v>
      </c>
      <c r="J3132" s="120"/>
      <c r="K3132" s="120"/>
      <c r="L3132" s="162"/>
      <c r="M3132" s="29" t="s">
        <v>5</v>
      </c>
      <c r="N3132" s="162">
        <v>1</v>
      </c>
      <c r="O3132" s="29">
        <v>601.5</v>
      </c>
      <c r="P3132" s="29">
        <v>2016</v>
      </c>
    </row>
    <row r="3133" spans="1:16" ht="15.75" customHeight="1" x14ac:dyDescent="0.25">
      <c r="A3133" s="104" t="s">
        <v>622</v>
      </c>
      <c r="B3133" s="155" t="s">
        <v>13</v>
      </c>
      <c r="C3133" s="91">
        <v>742062.7</v>
      </c>
      <c r="D3133" s="91"/>
      <c r="E3133" s="91"/>
      <c r="F3133" s="91"/>
      <c r="G3133" s="91">
        <f t="shared" si="41"/>
        <v>742062.7</v>
      </c>
      <c r="H3133" s="102">
        <v>42447</v>
      </c>
      <c r="I3133" s="120">
        <v>42447</v>
      </c>
      <c r="J3133" s="120"/>
      <c r="K3133" s="120"/>
      <c r="L3133" s="162"/>
      <c r="M3133" s="29" t="s">
        <v>5</v>
      </c>
      <c r="N3133" s="162">
        <v>1</v>
      </c>
      <c r="O3133" s="29"/>
      <c r="P3133" s="29">
        <v>2016</v>
      </c>
    </row>
    <row r="3134" spans="1:16" ht="15.75" customHeight="1" x14ac:dyDescent="0.25">
      <c r="A3134" s="104" t="s">
        <v>623</v>
      </c>
      <c r="B3134" s="155" t="s">
        <v>13</v>
      </c>
      <c r="C3134" s="91">
        <v>873659.07</v>
      </c>
      <c r="D3134" s="91"/>
      <c r="E3134" s="91"/>
      <c r="F3134" s="91"/>
      <c r="G3134" s="91">
        <f t="shared" si="41"/>
        <v>873659.07</v>
      </c>
      <c r="H3134" s="102">
        <v>42447</v>
      </c>
      <c r="I3134" s="120">
        <v>42447</v>
      </c>
      <c r="J3134" s="120"/>
      <c r="K3134" s="120"/>
      <c r="L3134" s="162"/>
      <c r="M3134" s="29" t="s">
        <v>5</v>
      </c>
      <c r="N3134" s="162">
        <v>1</v>
      </c>
      <c r="O3134" s="29"/>
      <c r="P3134" s="29">
        <v>2016</v>
      </c>
    </row>
    <row r="3135" spans="1:16" ht="15.75" customHeight="1" x14ac:dyDescent="0.25">
      <c r="A3135" s="104" t="s">
        <v>371</v>
      </c>
      <c r="B3135" s="155" t="s">
        <v>315</v>
      </c>
      <c r="C3135" s="91">
        <v>1110000</v>
      </c>
      <c r="D3135" s="91"/>
      <c r="E3135" s="91"/>
      <c r="F3135" s="91"/>
      <c r="G3135" s="91">
        <f t="shared" si="41"/>
        <v>1110000</v>
      </c>
      <c r="H3135" s="102">
        <v>42399</v>
      </c>
      <c r="I3135" s="120">
        <v>42399</v>
      </c>
      <c r="J3135" s="120"/>
      <c r="K3135" s="120"/>
      <c r="L3135" s="162"/>
      <c r="M3135" s="29" t="s">
        <v>5</v>
      </c>
      <c r="N3135" s="162">
        <v>1</v>
      </c>
      <c r="O3135" s="29">
        <v>571.29999999999995</v>
      </c>
      <c r="P3135" s="29">
        <v>2016</v>
      </c>
    </row>
    <row r="3136" spans="1:16" ht="15.75" customHeight="1" x14ac:dyDescent="0.25">
      <c r="A3136" s="104" t="s">
        <v>372</v>
      </c>
      <c r="B3136" s="155" t="s">
        <v>315</v>
      </c>
      <c r="C3136" s="91">
        <v>1110000</v>
      </c>
      <c r="D3136" s="91"/>
      <c r="E3136" s="91"/>
      <c r="F3136" s="91"/>
      <c r="G3136" s="91">
        <f t="shared" si="41"/>
        <v>1110000</v>
      </c>
      <c r="H3136" s="102">
        <v>42399</v>
      </c>
      <c r="I3136" s="120">
        <v>42399</v>
      </c>
      <c r="J3136" s="120"/>
      <c r="K3136" s="120"/>
      <c r="L3136" s="162"/>
      <c r="M3136" s="29" t="s">
        <v>5</v>
      </c>
      <c r="N3136" s="162">
        <v>1</v>
      </c>
      <c r="O3136" s="29">
        <v>568.4</v>
      </c>
      <c r="P3136" s="29">
        <v>2016</v>
      </c>
    </row>
    <row r="3137" spans="1:16" ht="15.75" customHeight="1" x14ac:dyDescent="0.25">
      <c r="A3137" s="104" t="s">
        <v>697</v>
      </c>
      <c r="B3137" s="104" t="s">
        <v>1</v>
      </c>
      <c r="C3137" s="91">
        <v>916245.14</v>
      </c>
      <c r="D3137" s="91"/>
      <c r="E3137" s="91"/>
      <c r="F3137" s="91"/>
      <c r="G3137" s="91">
        <f t="shared" si="41"/>
        <v>916245.14</v>
      </c>
      <c r="H3137" s="102">
        <v>42486</v>
      </c>
      <c r="I3137" s="120">
        <v>42486</v>
      </c>
      <c r="J3137" s="120"/>
      <c r="K3137" s="120"/>
      <c r="L3137" s="162"/>
      <c r="M3137" s="29" t="s">
        <v>6</v>
      </c>
      <c r="N3137" s="162">
        <v>1</v>
      </c>
      <c r="O3137" s="29">
        <v>476.78</v>
      </c>
      <c r="P3137" s="29">
        <v>2016</v>
      </c>
    </row>
    <row r="3138" spans="1:16" ht="15.75" customHeight="1" x14ac:dyDescent="0.25">
      <c r="A3138" s="104" t="s">
        <v>502</v>
      </c>
      <c r="B3138" s="18" t="s">
        <v>225</v>
      </c>
      <c r="C3138" s="91">
        <v>976988.75</v>
      </c>
      <c r="D3138" s="91"/>
      <c r="E3138" s="91"/>
      <c r="F3138" s="91"/>
      <c r="G3138" s="91">
        <f t="shared" si="41"/>
        <v>976988.75</v>
      </c>
      <c r="H3138" s="102">
        <v>42362</v>
      </c>
      <c r="I3138" s="120">
        <v>42362</v>
      </c>
      <c r="J3138" s="120"/>
      <c r="K3138" s="120"/>
      <c r="L3138" s="162"/>
      <c r="M3138" s="29" t="s">
        <v>5</v>
      </c>
      <c r="N3138" s="162">
        <v>1</v>
      </c>
      <c r="O3138" s="29">
        <v>605</v>
      </c>
      <c r="P3138" s="29">
        <v>2016</v>
      </c>
    </row>
    <row r="3139" spans="1:16" ht="15.75" customHeight="1" x14ac:dyDescent="0.25">
      <c r="A3139" s="104" t="s">
        <v>503</v>
      </c>
      <c r="B3139" s="18" t="s">
        <v>225</v>
      </c>
      <c r="C3139" s="91">
        <v>1026087.97</v>
      </c>
      <c r="D3139" s="91"/>
      <c r="E3139" s="91"/>
      <c r="F3139" s="91"/>
      <c r="G3139" s="91">
        <f t="shared" si="41"/>
        <v>1026087.97</v>
      </c>
      <c r="H3139" s="102">
        <v>42362</v>
      </c>
      <c r="I3139" s="120">
        <v>42362</v>
      </c>
      <c r="J3139" s="120"/>
      <c r="K3139" s="120"/>
      <c r="L3139" s="162"/>
      <c r="M3139" s="29" t="s">
        <v>5</v>
      </c>
      <c r="N3139" s="162">
        <v>1</v>
      </c>
      <c r="O3139" s="29">
        <v>613.9</v>
      </c>
      <c r="P3139" s="29">
        <v>2016</v>
      </c>
    </row>
    <row r="3140" spans="1:16" ht="15.75" customHeight="1" x14ac:dyDescent="0.25">
      <c r="A3140" s="104" t="s">
        <v>620</v>
      </c>
      <c r="B3140" s="155" t="s">
        <v>435</v>
      </c>
      <c r="C3140" s="91">
        <v>480140.82</v>
      </c>
      <c r="D3140" s="91"/>
      <c r="E3140" s="91"/>
      <c r="F3140" s="91"/>
      <c r="G3140" s="91">
        <f t="shared" si="41"/>
        <v>480140.82</v>
      </c>
      <c r="H3140" s="102">
        <v>42447</v>
      </c>
      <c r="I3140" s="120">
        <v>42447</v>
      </c>
      <c r="J3140" s="120"/>
      <c r="K3140" s="120"/>
      <c r="L3140" s="162"/>
      <c r="M3140" s="29" t="s">
        <v>5</v>
      </c>
      <c r="N3140" s="162">
        <v>1</v>
      </c>
      <c r="O3140" s="29">
        <v>326.39999999999998</v>
      </c>
      <c r="P3140" s="29">
        <v>2016</v>
      </c>
    </row>
    <row r="3141" spans="1:16" ht="15.75" customHeight="1" x14ac:dyDescent="0.25">
      <c r="A3141" s="104" t="s">
        <v>621</v>
      </c>
      <c r="B3141" s="155" t="s">
        <v>435</v>
      </c>
      <c r="C3141" s="91">
        <v>561836.93999999994</v>
      </c>
      <c r="D3141" s="91"/>
      <c r="E3141" s="91"/>
      <c r="F3141" s="91"/>
      <c r="G3141" s="91">
        <f t="shared" si="41"/>
        <v>561836.93999999994</v>
      </c>
      <c r="H3141" s="102">
        <v>42447</v>
      </c>
      <c r="I3141" s="120">
        <v>42447</v>
      </c>
      <c r="J3141" s="120"/>
      <c r="K3141" s="120"/>
      <c r="L3141" s="162"/>
      <c r="M3141" s="29" t="s">
        <v>5</v>
      </c>
      <c r="N3141" s="162">
        <v>1</v>
      </c>
      <c r="O3141" s="29">
        <v>357.37</v>
      </c>
      <c r="P3141" s="29">
        <v>2016</v>
      </c>
    </row>
    <row r="3142" spans="1:16" ht="15.75" customHeight="1" x14ac:dyDescent="0.25">
      <c r="A3142" s="104" t="s">
        <v>433</v>
      </c>
      <c r="B3142" s="18" t="s">
        <v>435</v>
      </c>
      <c r="C3142" s="91">
        <v>665836.98</v>
      </c>
      <c r="D3142" s="91"/>
      <c r="E3142" s="91"/>
      <c r="F3142" s="91"/>
      <c r="G3142" s="91">
        <f t="shared" si="41"/>
        <v>665836.98</v>
      </c>
      <c r="H3142" s="102">
        <v>42334</v>
      </c>
      <c r="I3142" s="120">
        <v>42464</v>
      </c>
      <c r="J3142" s="120"/>
      <c r="K3142" s="120"/>
      <c r="L3142" s="162"/>
      <c r="M3142" s="29" t="s">
        <v>5</v>
      </c>
      <c r="N3142" s="162">
        <v>1</v>
      </c>
      <c r="O3142" s="29"/>
      <c r="P3142" s="29">
        <v>2016</v>
      </c>
    </row>
    <row r="3143" spans="1:16" ht="15.75" customHeight="1" x14ac:dyDescent="0.25">
      <c r="A3143" s="104" t="s">
        <v>434</v>
      </c>
      <c r="B3143" s="18" t="s">
        <v>435</v>
      </c>
      <c r="C3143" s="91">
        <v>744733.94</v>
      </c>
      <c r="D3143" s="91"/>
      <c r="E3143" s="91"/>
      <c r="F3143" s="91"/>
      <c r="G3143" s="91">
        <f t="shared" si="41"/>
        <v>744733.94</v>
      </c>
      <c r="H3143" s="102">
        <v>42348</v>
      </c>
      <c r="I3143" s="120">
        <v>42464</v>
      </c>
      <c r="J3143" s="120"/>
      <c r="K3143" s="120"/>
      <c r="L3143" s="162"/>
      <c r="M3143" s="29" t="s">
        <v>5</v>
      </c>
      <c r="N3143" s="162">
        <v>1</v>
      </c>
      <c r="O3143" s="29"/>
      <c r="P3143" s="29">
        <v>2016</v>
      </c>
    </row>
    <row r="3144" spans="1:16" ht="15.75" customHeight="1" x14ac:dyDescent="0.25">
      <c r="A3144" s="104" t="s">
        <v>405</v>
      </c>
      <c r="B3144" s="18" t="s">
        <v>259</v>
      </c>
      <c r="C3144" s="91">
        <v>556890.34</v>
      </c>
      <c r="D3144" s="91"/>
      <c r="E3144" s="91"/>
      <c r="F3144" s="91"/>
      <c r="G3144" s="91">
        <f t="shared" si="41"/>
        <v>556890.34</v>
      </c>
      <c r="H3144" s="102">
        <v>42317</v>
      </c>
      <c r="I3144" s="120">
        <v>42439</v>
      </c>
      <c r="J3144" s="120"/>
      <c r="K3144" s="120"/>
      <c r="L3144" s="107"/>
      <c r="M3144" s="29" t="s">
        <v>5</v>
      </c>
      <c r="N3144" s="162">
        <v>1</v>
      </c>
      <c r="O3144" s="29"/>
      <c r="P3144" s="29">
        <v>2016</v>
      </c>
    </row>
    <row r="3145" spans="1:16" ht="15.75" customHeight="1" x14ac:dyDescent="0.25">
      <c r="A3145" s="104" t="s">
        <v>511</v>
      </c>
      <c r="B3145" s="18" t="s">
        <v>259</v>
      </c>
      <c r="C3145" s="91">
        <v>1005647.92</v>
      </c>
      <c r="D3145" s="91"/>
      <c r="E3145" s="91"/>
      <c r="F3145" s="91"/>
      <c r="G3145" s="91">
        <f t="shared" si="41"/>
        <v>1005647.92</v>
      </c>
      <c r="H3145" s="102">
        <v>42404</v>
      </c>
      <c r="I3145" s="120">
        <v>42430</v>
      </c>
      <c r="J3145" s="120"/>
      <c r="K3145" s="120"/>
      <c r="L3145" s="107"/>
      <c r="M3145" s="29" t="s">
        <v>5</v>
      </c>
      <c r="N3145" s="162">
        <v>1</v>
      </c>
      <c r="O3145" s="29"/>
      <c r="P3145" s="29">
        <v>2016</v>
      </c>
    </row>
    <row r="3146" spans="1:16" ht="15.75" customHeight="1" x14ac:dyDescent="0.25">
      <c r="A3146" s="104" t="s">
        <v>294</v>
      </c>
      <c r="B3146" s="18" t="s">
        <v>17</v>
      </c>
      <c r="C3146" s="91">
        <v>1415707.8</v>
      </c>
      <c r="D3146" s="91"/>
      <c r="E3146" s="91"/>
      <c r="F3146" s="91"/>
      <c r="G3146" s="91">
        <f t="shared" si="41"/>
        <v>1415707.8</v>
      </c>
      <c r="H3146" s="102">
        <v>42459</v>
      </c>
      <c r="I3146" s="120">
        <v>42459</v>
      </c>
      <c r="J3146" s="120"/>
      <c r="K3146" s="120"/>
      <c r="L3146" s="162"/>
      <c r="M3146" s="29" t="s">
        <v>5</v>
      </c>
      <c r="N3146" s="162">
        <v>1</v>
      </c>
      <c r="O3146" s="29">
        <v>574.79999999999995</v>
      </c>
      <c r="P3146" s="29">
        <v>2016</v>
      </c>
    </row>
    <row r="3147" spans="1:16" ht="15.75" customHeight="1" x14ac:dyDescent="0.25">
      <c r="A3147" s="104" t="s">
        <v>297</v>
      </c>
      <c r="B3147" s="18" t="s">
        <v>17</v>
      </c>
      <c r="C3147" s="91">
        <v>1406024.75</v>
      </c>
      <c r="D3147" s="91"/>
      <c r="E3147" s="91"/>
      <c r="F3147" s="91"/>
      <c r="G3147" s="91">
        <f t="shared" si="41"/>
        <v>1406024.75</v>
      </c>
      <c r="H3147" s="102">
        <v>42459</v>
      </c>
      <c r="I3147" s="120">
        <v>42459</v>
      </c>
      <c r="J3147" s="120"/>
      <c r="K3147" s="120"/>
      <c r="L3147" s="162"/>
      <c r="M3147" s="29" t="s">
        <v>5</v>
      </c>
      <c r="N3147" s="162">
        <v>1</v>
      </c>
      <c r="O3147" s="29">
        <v>575.6</v>
      </c>
      <c r="P3147" s="29">
        <v>2016</v>
      </c>
    </row>
    <row r="3148" spans="1:16" ht="15.75" customHeight="1" x14ac:dyDescent="0.25">
      <c r="A3148" s="104" t="s">
        <v>686</v>
      </c>
      <c r="B3148" s="155" t="s">
        <v>689</v>
      </c>
      <c r="C3148" s="91">
        <v>482940.96</v>
      </c>
      <c r="D3148" s="91"/>
      <c r="E3148" s="91"/>
      <c r="F3148" s="91"/>
      <c r="G3148" s="91">
        <f t="shared" si="41"/>
        <v>482940.96</v>
      </c>
      <c r="H3148" s="102">
        <v>42468</v>
      </c>
      <c r="I3148" s="120">
        <v>42468</v>
      </c>
      <c r="J3148" s="120"/>
      <c r="K3148" s="120"/>
      <c r="L3148" s="162"/>
      <c r="M3148" s="29" t="s">
        <v>5</v>
      </c>
      <c r="N3148" s="162">
        <v>1</v>
      </c>
      <c r="O3148" s="29">
        <v>427</v>
      </c>
      <c r="P3148" s="29">
        <v>2016</v>
      </c>
    </row>
    <row r="3149" spans="1:16" ht="15.75" customHeight="1" x14ac:dyDescent="0.25">
      <c r="A3149" s="104" t="s">
        <v>324</v>
      </c>
      <c r="B3149" s="18" t="s">
        <v>273</v>
      </c>
      <c r="C3149" s="91">
        <v>1752009.72</v>
      </c>
      <c r="D3149" s="91"/>
      <c r="E3149" s="91"/>
      <c r="F3149" s="91"/>
      <c r="G3149" s="91">
        <f t="shared" si="41"/>
        <v>1752009.72</v>
      </c>
      <c r="H3149" s="102">
        <v>42355</v>
      </c>
      <c r="I3149" s="120">
        <v>42475</v>
      </c>
      <c r="J3149" s="120"/>
      <c r="K3149" s="120"/>
      <c r="L3149" s="162"/>
      <c r="M3149" s="29" t="s">
        <v>5</v>
      </c>
      <c r="N3149" s="162">
        <v>1</v>
      </c>
      <c r="O3149" s="29">
        <v>880</v>
      </c>
      <c r="P3149" s="29">
        <v>2016</v>
      </c>
    </row>
    <row r="3150" spans="1:16" ht="15.75" customHeight="1" x14ac:dyDescent="0.25">
      <c r="A3150" s="104" t="s">
        <v>462</v>
      </c>
      <c r="B3150" s="18" t="s">
        <v>85</v>
      </c>
      <c r="C3150" s="91">
        <v>1470386.18</v>
      </c>
      <c r="D3150" s="91"/>
      <c r="E3150" s="91"/>
      <c r="F3150" s="91"/>
      <c r="G3150" s="91">
        <f t="shared" si="41"/>
        <v>1470386.18</v>
      </c>
      <c r="H3150" s="102">
        <v>42495</v>
      </c>
      <c r="I3150" s="120">
        <v>42495</v>
      </c>
      <c r="J3150" s="120"/>
      <c r="K3150" s="120"/>
      <c r="L3150" s="162"/>
      <c r="M3150" s="29" t="s">
        <v>6</v>
      </c>
      <c r="N3150" s="162">
        <v>1</v>
      </c>
      <c r="O3150" s="29">
        <v>692</v>
      </c>
      <c r="P3150" s="29">
        <v>2016</v>
      </c>
    </row>
    <row r="3151" spans="1:16" ht="15.75" customHeight="1" x14ac:dyDescent="0.25">
      <c r="A3151" s="104" t="s">
        <v>328</v>
      </c>
      <c r="B3151" s="18" t="s">
        <v>273</v>
      </c>
      <c r="C3151" s="91">
        <v>1702646.78</v>
      </c>
      <c r="D3151" s="91"/>
      <c r="E3151" s="91"/>
      <c r="F3151" s="91"/>
      <c r="G3151" s="91">
        <f t="shared" si="41"/>
        <v>1702646.78</v>
      </c>
      <c r="H3151" s="102">
        <v>42355</v>
      </c>
      <c r="I3151" s="120">
        <v>42481</v>
      </c>
      <c r="J3151" s="120"/>
      <c r="K3151" s="120"/>
      <c r="L3151" s="162"/>
      <c r="M3151" s="29" t="s">
        <v>5</v>
      </c>
      <c r="N3151" s="162">
        <v>1</v>
      </c>
      <c r="O3151" s="29">
        <v>880</v>
      </c>
      <c r="P3151" s="29">
        <v>2016</v>
      </c>
    </row>
    <row r="3152" spans="1:16" ht="15.75" customHeight="1" x14ac:dyDescent="0.25">
      <c r="A3152" s="104" t="s">
        <v>330</v>
      </c>
      <c r="B3152" s="18" t="s">
        <v>273</v>
      </c>
      <c r="C3152" s="91">
        <v>1691409.64</v>
      </c>
      <c r="D3152" s="91"/>
      <c r="E3152" s="91"/>
      <c r="F3152" s="91"/>
      <c r="G3152" s="91">
        <f t="shared" si="41"/>
        <v>1691409.64</v>
      </c>
      <c r="H3152" s="102">
        <v>42355</v>
      </c>
      <c r="I3152" s="120">
        <v>42482</v>
      </c>
      <c r="J3152" s="120"/>
      <c r="K3152" s="120"/>
      <c r="L3152" s="162"/>
      <c r="M3152" s="29" t="s">
        <v>5</v>
      </c>
      <c r="N3152" s="162">
        <v>1</v>
      </c>
      <c r="O3152" s="29">
        <v>880</v>
      </c>
      <c r="P3152" s="29">
        <v>2016</v>
      </c>
    </row>
    <row r="3153" spans="1:16" ht="15.75" customHeight="1" x14ac:dyDescent="0.25">
      <c r="A3153" s="104" t="s">
        <v>326</v>
      </c>
      <c r="B3153" s="18" t="s">
        <v>273</v>
      </c>
      <c r="C3153" s="91">
        <v>1728901.78</v>
      </c>
      <c r="D3153" s="91"/>
      <c r="E3153" s="91"/>
      <c r="F3153" s="91"/>
      <c r="G3153" s="91">
        <f t="shared" si="41"/>
        <v>1728901.78</v>
      </c>
      <c r="H3153" s="102">
        <v>42360</v>
      </c>
      <c r="I3153" s="120">
        <v>42479</v>
      </c>
      <c r="J3153" s="120"/>
      <c r="K3153" s="120"/>
      <c r="L3153" s="162"/>
      <c r="M3153" s="29" t="s">
        <v>5</v>
      </c>
      <c r="N3153" s="162">
        <v>1</v>
      </c>
      <c r="O3153" s="29">
        <v>880</v>
      </c>
      <c r="P3153" s="29">
        <v>2016</v>
      </c>
    </row>
    <row r="3154" spans="1:16" ht="15.75" customHeight="1" x14ac:dyDescent="0.25">
      <c r="A3154" s="104" t="s">
        <v>531</v>
      </c>
      <c r="B3154" s="18" t="s">
        <v>477</v>
      </c>
      <c r="C3154" s="91">
        <v>596906.67000000004</v>
      </c>
      <c r="D3154" s="91"/>
      <c r="E3154" s="91"/>
      <c r="F3154" s="91"/>
      <c r="G3154" s="91">
        <f t="shared" si="41"/>
        <v>596906.67000000004</v>
      </c>
      <c r="H3154" s="102">
        <v>42513</v>
      </c>
      <c r="I3154" s="120">
        <v>42513</v>
      </c>
      <c r="J3154" s="120"/>
      <c r="K3154" s="120"/>
      <c r="L3154" s="162"/>
      <c r="M3154" s="29" t="s">
        <v>5</v>
      </c>
      <c r="N3154" s="162">
        <v>1</v>
      </c>
      <c r="O3154" s="29">
        <v>530</v>
      </c>
      <c r="P3154" s="29">
        <v>2016</v>
      </c>
    </row>
    <row r="3155" spans="1:16" ht="15.75" customHeight="1" x14ac:dyDescent="0.25">
      <c r="A3155" s="104" t="s">
        <v>323</v>
      </c>
      <c r="B3155" s="18" t="s">
        <v>273</v>
      </c>
      <c r="C3155" s="91">
        <v>1230701.06</v>
      </c>
      <c r="D3155" s="91"/>
      <c r="E3155" s="91"/>
      <c r="F3155" s="91"/>
      <c r="G3155" s="91">
        <f t="shared" si="41"/>
        <v>1230701.06</v>
      </c>
      <c r="H3155" s="102">
        <v>42355</v>
      </c>
      <c r="I3155" s="120">
        <v>42472</v>
      </c>
      <c r="J3155" s="120"/>
      <c r="K3155" s="120"/>
      <c r="L3155" s="162"/>
      <c r="M3155" s="29" t="s">
        <v>5</v>
      </c>
      <c r="N3155" s="162">
        <v>1</v>
      </c>
      <c r="O3155" s="29">
        <v>574</v>
      </c>
      <c r="P3155" s="29">
        <v>2016</v>
      </c>
    </row>
    <row r="3156" spans="1:16" ht="15.75" customHeight="1" x14ac:dyDescent="0.25">
      <c r="A3156" s="104" t="s">
        <v>325</v>
      </c>
      <c r="B3156" s="18" t="s">
        <v>273</v>
      </c>
      <c r="C3156" s="91">
        <v>1779711.4</v>
      </c>
      <c r="D3156" s="91"/>
      <c r="E3156" s="91"/>
      <c r="F3156" s="91"/>
      <c r="G3156" s="91">
        <f t="shared" si="41"/>
        <v>1779711.4</v>
      </c>
      <c r="H3156" s="102">
        <v>42355</v>
      </c>
      <c r="I3156" s="120">
        <v>42478</v>
      </c>
      <c r="J3156" s="120"/>
      <c r="K3156" s="120"/>
      <c r="L3156" s="162"/>
      <c r="M3156" s="29" t="s">
        <v>5</v>
      </c>
      <c r="N3156" s="162">
        <v>1</v>
      </c>
      <c r="O3156" s="29">
        <v>922</v>
      </c>
      <c r="P3156" s="29">
        <v>2016</v>
      </c>
    </row>
    <row r="3157" spans="1:16" ht="15.75" customHeight="1" x14ac:dyDescent="0.25">
      <c r="A3157" s="104" t="s">
        <v>327</v>
      </c>
      <c r="B3157" s="18" t="s">
        <v>273</v>
      </c>
      <c r="C3157" s="91">
        <v>1719709.58</v>
      </c>
      <c r="D3157" s="91"/>
      <c r="E3157" s="91"/>
      <c r="F3157" s="91"/>
      <c r="G3157" s="91">
        <f t="shared" si="41"/>
        <v>1719709.58</v>
      </c>
      <c r="H3157" s="102">
        <v>42360</v>
      </c>
      <c r="I3157" s="120">
        <v>42480</v>
      </c>
      <c r="J3157" s="120"/>
      <c r="K3157" s="120"/>
      <c r="L3157" s="162"/>
      <c r="M3157" s="29" t="s">
        <v>5</v>
      </c>
      <c r="N3157" s="162">
        <v>1</v>
      </c>
      <c r="O3157" s="29">
        <v>880</v>
      </c>
      <c r="P3157" s="29">
        <v>2016</v>
      </c>
    </row>
    <row r="3158" spans="1:16" ht="15.75" customHeight="1" x14ac:dyDescent="0.25">
      <c r="A3158" s="104" t="s">
        <v>329</v>
      </c>
      <c r="B3158" s="18" t="s">
        <v>273</v>
      </c>
      <c r="C3158" s="91">
        <v>1805464.9</v>
      </c>
      <c r="D3158" s="91"/>
      <c r="E3158" s="91"/>
      <c r="F3158" s="91"/>
      <c r="G3158" s="91">
        <f t="shared" si="41"/>
        <v>1805464.9</v>
      </c>
      <c r="H3158" s="102">
        <v>42360</v>
      </c>
      <c r="I3158" s="120">
        <v>42482</v>
      </c>
      <c r="J3158" s="120"/>
      <c r="K3158" s="120"/>
      <c r="L3158" s="162"/>
      <c r="M3158" s="29" t="s">
        <v>5</v>
      </c>
      <c r="N3158" s="162">
        <v>1</v>
      </c>
      <c r="O3158" s="29">
        <v>922</v>
      </c>
      <c r="P3158" s="29">
        <v>2016</v>
      </c>
    </row>
    <row r="3159" spans="1:16" ht="15.75" customHeight="1" x14ac:dyDescent="0.25">
      <c r="A3159" s="104" t="s">
        <v>655</v>
      </c>
      <c r="B3159" s="155" t="s">
        <v>93</v>
      </c>
      <c r="C3159" s="91">
        <v>1013525.06</v>
      </c>
      <c r="D3159" s="91"/>
      <c r="E3159" s="91"/>
      <c r="F3159" s="91"/>
      <c r="G3159" s="91">
        <f t="shared" si="41"/>
        <v>1013525.06</v>
      </c>
      <c r="H3159" s="102">
        <v>42468</v>
      </c>
      <c r="I3159" s="120">
        <v>42468</v>
      </c>
      <c r="J3159" s="120"/>
      <c r="K3159" s="120"/>
      <c r="L3159" s="162"/>
      <c r="M3159" s="29" t="s">
        <v>5</v>
      </c>
      <c r="N3159" s="162">
        <v>1</v>
      </c>
      <c r="O3159" s="29">
        <v>545.79</v>
      </c>
      <c r="P3159" s="29">
        <v>2016</v>
      </c>
    </row>
    <row r="3160" spans="1:16" ht="15.75" customHeight="1" x14ac:dyDescent="0.25">
      <c r="A3160" s="104" t="s">
        <v>654</v>
      </c>
      <c r="B3160" s="155" t="s">
        <v>93</v>
      </c>
      <c r="C3160" s="91">
        <v>1023945.95</v>
      </c>
      <c r="D3160" s="91"/>
      <c r="E3160" s="91"/>
      <c r="F3160" s="91"/>
      <c r="G3160" s="91">
        <f t="shared" si="41"/>
        <v>1023945.95</v>
      </c>
      <c r="H3160" s="102">
        <v>42468</v>
      </c>
      <c r="I3160" s="120">
        <v>42468</v>
      </c>
      <c r="J3160" s="120"/>
      <c r="K3160" s="120"/>
      <c r="L3160" s="162"/>
      <c r="M3160" s="29" t="s">
        <v>5</v>
      </c>
      <c r="N3160" s="162">
        <v>1</v>
      </c>
      <c r="O3160" s="29">
        <v>569.66999999999996</v>
      </c>
      <c r="P3160" s="29">
        <v>2016</v>
      </c>
    </row>
    <row r="3161" spans="1:16" ht="15.75" customHeight="1" x14ac:dyDescent="0.25">
      <c r="A3161" s="104" t="s">
        <v>656</v>
      </c>
      <c r="B3161" s="155" t="s">
        <v>93</v>
      </c>
      <c r="C3161" s="91">
        <v>1136791.52</v>
      </c>
      <c r="D3161" s="91"/>
      <c r="E3161" s="91"/>
      <c r="F3161" s="91"/>
      <c r="G3161" s="91">
        <f t="shared" si="41"/>
        <v>1136791.52</v>
      </c>
      <c r="H3161" s="102">
        <v>42468</v>
      </c>
      <c r="I3161" s="120">
        <v>42468</v>
      </c>
      <c r="J3161" s="120"/>
      <c r="K3161" s="120"/>
      <c r="L3161" s="162"/>
      <c r="M3161" s="29" t="s">
        <v>5</v>
      </c>
      <c r="N3161" s="162">
        <v>1</v>
      </c>
      <c r="O3161" s="29">
        <v>961</v>
      </c>
      <c r="P3161" s="29">
        <v>2016</v>
      </c>
    </row>
    <row r="3162" spans="1:16" ht="15.75" customHeight="1" x14ac:dyDescent="0.25">
      <c r="A3162" s="104" t="s">
        <v>656</v>
      </c>
      <c r="B3162" s="155" t="s">
        <v>694</v>
      </c>
      <c r="C3162" s="91">
        <f>2205401.43+1664642.77</f>
        <v>3870044.2</v>
      </c>
      <c r="D3162" s="91"/>
      <c r="E3162" s="91"/>
      <c r="F3162" s="91"/>
      <c r="G3162" s="91">
        <f t="shared" si="41"/>
        <v>3870044.2</v>
      </c>
      <c r="H3162" s="102"/>
      <c r="I3162" s="120"/>
      <c r="J3162" s="102">
        <v>44819</v>
      </c>
      <c r="K3162" s="120">
        <v>44847</v>
      </c>
      <c r="L3162" s="92">
        <v>2022</v>
      </c>
      <c r="M3162" s="134" t="s">
        <v>4082</v>
      </c>
      <c r="N3162" s="162">
        <v>1</v>
      </c>
      <c r="O3162" s="29">
        <v>961</v>
      </c>
      <c r="P3162" s="17">
        <v>2022</v>
      </c>
    </row>
    <row r="3163" spans="1:16" ht="15.75" customHeight="1" x14ac:dyDescent="0.25">
      <c r="A3163" s="104" t="s">
        <v>449</v>
      </c>
      <c r="B3163" s="18" t="s">
        <v>85</v>
      </c>
      <c r="C3163" s="91">
        <v>2168295.2799999998</v>
      </c>
      <c r="D3163" s="91"/>
      <c r="E3163" s="91"/>
      <c r="F3163" s="91"/>
      <c r="G3163" s="91">
        <f t="shared" si="41"/>
        <v>2168295.2799999998</v>
      </c>
      <c r="H3163" s="102">
        <v>42507</v>
      </c>
      <c r="I3163" s="120">
        <v>42507</v>
      </c>
      <c r="J3163" s="120"/>
      <c r="K3163" s="120"/>
      <c r="L3163" s="162"/>
      <c r="M3163" s="29" t="s">
        <v>5</v>
      </c>
      <c r="N3163" s="162">
        <v>1</v>
      </c>
      <c r="O3163" s="29">
        <v>950</v>
      </c>
      <c r="P3163" s="29">
        <v>2016</v>
      </c>
    </row>
    <row r="3164" spans="1:16" ht="15.75" customHeight="1" x14ac:dyDescent="0.25">
      <c r="A3164" s="104" t="s">
        <v>376</v>
      </c>
      <c r="B3164" s="18" t="s">
        <v>277</v>
      </c>
      <c r="C3164" s="91">
        <v>806522.91</v>
      </c>
      <c r="D3164" s="91"/>
      <c r="E3164" s="91"/>
      <c r="F3164" s="91"/>
      <c r="G3164" s="91">
        <f t="shared" si="41"/>
        <v>806522.91</v>
      </c>
      <c r="H3164" s="102">
        <v>42445</v>
      </c>
      <c r="I3164" s="120">
        <v>42445</v>
      </c>
      <c r="J3164" s="120"/>
      <c r="K3164" s="120"/>
      <c r="L3164" s="162"/>
      <c r="M3164" s="29" t="s">
        <v>5</v>
      </c>
      <c r="N3164" s="162">
        <v>1</v>
      </c>
      <c r="O3164" s="29">
        <v>521.29999999999995</v>
      </c>
      <c r="P3164" s="29">
        <v>2016</v>
      </c>
    </row>
    <row r="3165" spans="1:16" ht="15.75" customHeight="1" x14ac:dyDescent="0.25">
      <c r="A3165" s="104" t="s">
        <v>374</v>
      </c>
      <c r="B3165" s="18" t="s">
        <v>277</v>
      </c>
      <c r="C3165" s="91">
        <v>567497.29</v>
      </c>
      <c r="D3165" s="91"/>
      <c r="E3165" s="91"/>
      <c r="F3165" s="91"/>
      <c r="G3165" s="91">
        <f t="shared" si="41"/>
        <v>567497.29</v>
      </c>
      <c r="H3165" s="102">
        <v>42445</v>
      </c>
      <c r="I3165" s="120">
        <v>42445</v>
      </c>
      <c r="J3165" s="120"/>
      <c r="K3165" s="120"/>
      <c r="L3165" s="162"/>
      <c r="M3165" s="29" t="s">
        <v>5</v>
      </c>
      <c r="N3165" s="162">
        <v>1</v>
      </c>
      <c r="O3165" s="29">
        <v>348.7</v>
      </c>
      <c r="P3165" s="29">
        <v>2016</v>
      </c>
    </row>
    <row r="3166" spans="1:16" ht="15.75" customHeight="1" x14ac:dyDescent="0.25">
      <c r="A3166" s="104" t="s">
        <v>774</v>
      </c>
      <c r="B3166" s="155" t="s">
        <v>775</v>
      </c>
      <c r="C3166" s="91">
        <v>979653.01</v>
      </c>
      <c r="D3166" s="91"/>
      <c r="E3166" s="91"/>
      <c r="F3166" s="91"/>
      <c r="G3166" s="91">
        <f t="shared" ref="G3166:G3229" si="42">C3166-D3166+F3166</f>
        <v>979653.01</v>
      </c>
      <c r="H3166" s="102">
        <v>42496</v>
      </c>
      <c r="I3166" s="120">
        <v>42496</v>
      </c>
      <c r="J3166" s="120"/>
      <c r="K3166" s="120"/>
      <c r="L3166" s="162"/>
      <c r="M3166" s="29" t="s">
        <v>5</v>
      </c>
      <c r="N3166" s="162">
        <v>1</v>
      </c>
      <c r="O3166" s="29">
        <v>626.14</v>
      </c>
      <c r="P3166" s="29">
        <v>2016</v>
      </c>
    </row>
    <row r="3167" spans="1:16" ht="15.75" customHeight="1" x14ac:dyDescent="0.25">
      <c r="A3167" s="104" t="s">
        <v>338</v>
      </c>
      <c r="B3167" s="155" t="s">
        <v>23</v>
      </c>
      <c r="C3167" s="91">
        <v>972070.75</v>
      </c>
      <c r="D3167" s="91"/>
      <c r="E3167" s="91"/>
      <c r="F3167" s="91"/>
      <c r="G3167" s="91">
        <f t="shared" si="42"/>
        <v>972070.75</v>
      </c>
      <c r="H3167" s="102">
        <v>42501</v>
      </c>
      <c r="I3167" s="120">
        <v>42501</v>
      </c>
      <c r="J3167" s="120"/>
      <c r="K3167" s="120"/>
      <c r="L3167" s="162"/>
      <c r="M3167" s="29" t="s">
        <v>5</v>
      </c>
      <c r="N3167" s="162">
        <v>1</v>
      </c>
      <c r="O3167" s="29">
        <v>149.4</v>
      </c>
      <c r="P3167" s="29">
        <v>2016</v>
      </c>
    </row>
    <row r="3168" spans="1:16" ht="15.75" customHeight="1" x14ac:dyDescent="0.25">
      <c r="A3168" s="104" t="s">
        <v>721</v>
      </c>
      <c r="B3168" s="155" t="s">
        <v>291</v>
      </c>
      <c r="C3168" s="91">
        <v>668604.67000000004</v>
      </c>
      <c r="D3168" s="91"/>
      <c r="E3168" s="91"/>
      <c r="F3168" s="91"/>
      <c r="G3168" s="91">
        <f t="shared" si="42"/>
        <v>668604.67000000004</v>
      </c>
      <c r="H3168" s="102">
        <v>42496</v>
      </c>
      <c r="I3168" s="120">
        <v>42496</v>
      </c>
      <c r="J3168" s="120"/>
      <c r="K3168" s="120"/>
      <c r="L3168" s="162"/>
      <c r="M3168" s="29" t="s">
        <v>5</v>
      </c>
      <c r="N3168" s="162">
        <v>1</v>
      </c>
      <c r="O3168" s="29">
        <v>447</v>
      </c>
      <c r="P3168" s="29">
        <v>2016</v>
      </c>
    </row>
    <row r="3169" spans="1:16" ht="15.75" customHeight="1" x14ac:dyDescent="0.25">
      <c r="A3169" s="104" t="s">
        <v>486</v>
      </c>
      <c r="B3169" s="18" t="s">
        <v>277</v>
      </c>
      <c r="C3169" s="91">
        <v>1091426.24</v>
      </c>
      <c r="D3169" s="91"/>
      <c r="E3169" s="91"/>
      <c r="F3169" s="91"/>
      <c r="G3169" s="91">
        <f t="shared" si="42"/>
        <v>1091426.24</v>
      </c>
      <c r="H3169" s="102">
        <v>42445</v>
      </c>
      <c r="I3169" s="120">
        <v>42445</v>
      </c>
      <c r="J3169" s="120"/>
      <c r="K3169" s="120"/>
      <c r="L3169" s="162"/>
      <c r="M3169" s="29" t="s">
        <v>5</v>
      </c>
      <c r="N3169" s="162">
        <v>1</v>
      </c>
      <c r="O3169" s="29">
        <v>564</v>
      </c>
      <c r="P3169" s="29">
        <v>2016</v>
      </c>
    </row>
    <row r="3170" spans="1:16" ht="15.75" customHeight="1" x14ac:dyDescent="0.25">
      <c r="A3170" s="104" t="s">
        <v>783</v>
      </c>
      <c r="B3170" s="155" t="s">
        <v>763</v>
      </c>
      <c r="C3170" s="91">
        <v>839128.79</v>
      </c>
      <c r="D3170" s="91"/>
      <c r="E3170" s="91"/>
      <c r="F3170" s="91"/>
      <c r="G3170" s="91">
        <f t="shared" si="42"/>
        <v>839128.79</v>
      </c>
      <c r="H3170" s="102">
        <v>42515</v>
      </c>
      <c r="I3170" s="120">
        <v>42515</v>
      </c>
      <c r="J3170" s="120"/>
      <c r="K3170" s="120"/>
      <c r="L3170" s="162"/>
      <c r="M3170" s="29" t="s">
        <v>6</v>
      </c>
      <c r="N3170" s="162">
        <v>1</v>
      </c>
      <c r="O3170" s="29">
        <v>444.4</v>
      </c>
      <c r="P3170" s="29">
        <v>2016</v>
      </c>
    </row>
    <row r="3171" spans="1:16" ht="15.75" customHeight="1" x14ac:dyDescent="0.25">
      <c r="A3171" s="104" t="s">
        <v>618</v>
      </c>
      <c r="B3171" s="155" t="s">
        <v>85</v>
      </c>
      <c r="C3171" s="91">
        <v>1017457.09</v>
      </c>
      <c r="D3171" s="91"/>
      <c r="E3171" s="91"/>
      <c r="F3171" s="91"/>
      <c r="G3171" s="91">
        <f t="shared" si="42"/>
        <v>1017457.09</v>
      </c>
      <c r="H3171" s="102">
        <v>42517</v>
      </c>
      <c r="I3171" s="120">
        <v>42517</v>
      </c>
      <c r="J3171" s="120"/>
      <c r="K3171" s="120"/>
      <c r="L3171" s="162"/>
      <c r="M3171" s="29" t="s">
        <v>5</v>
      </c>
      <c r="N3171" s="162">
        <v>1</v>
      </c>
      <c r="O3171" s="29">
        <v>583.5</v>
      </c>
      <c r="P3171" s="29">
        <v>2016</v>
      </c>
    </row>
    <row r="3172" spans="1:16" ht="15.75" customHeight="1" x14ac:dyDescent="0.25">
      <c r="A3172" s="104" t="s">
        <v>685</v>
      </c>
      <c r="B3172" s="155" t="s">
        <v>69</v>
      </c>
      <c r="C3172" s="91">
        <v>1830021.83</v>
      </c>
      <c r="D3172" s="91"/>
      <c r="E3172" s="91"/>
      <c r="F3172" s="91"/>
      <c r="G3172" s="91">
        <f t="shared" si="42"/>
        <v>1830021.83</v>
      </c>
      <c r="H3172" s="102">
        <v>42495</v>
      </c>
      <c r="I3172" s="120">
        <v>42495</v>
      </c>
      <c r="J3172" s="120"/>
      <c r="K3172" s="120"/>
      <c r="L3172" s="162"/>
      <c r="M3172" s="29" t="s">
        <v>5</v>
      </c>
      <c r="N3172" s="162">
        <v>1</v>
      </c>
      <c r="O3172" s="29"/>
      <c r="P3172" s="29">
        <v>2016</v>
      </c>
    </row>
    <row r="3173" spans="1:16" ht="15.75" customHeight="1" x14ac:dyDescent="0.25">
      <c r="A3173" s="104" t="s">
        <v>270</v>
      </c>
      <c r="B3173" s="18" t="s">
        <v>23</v>
      </c>
      <c r="C3173" s="91">
        <v>1001485.65</v>
      </c>
      <c r="D3173" s="91"/>
      <c r="E3173" s="91"/>
      <c r="F3173" s="91"/>
      <c r="G3173" s="91">
        <f t="shared" si="42"/>
        <v>1001485.65</v>
      </c>
      <c r="H3173" s="102">
        <v>42468</v>
      </c>
      <c r="I3173" s="120">
        <v>42468</v>
      </c>
      <c r="J3173" s="120"/>
      <c r="K3173" s="120"/>
      <c r="L3173" s="162"/>
      <c r="M3173" s="29" t="s">
        <v>5</v>
      </c>
      <c r="N3173" s="162">
        <v>1</v>
      </c>
      <c r="O3173" s="29">
        <v>774.1</v>
      </c>
      <c r="P3173" s="29">
        <v>2016</v>
      </c>
    </row>
    <row r="3174" spans="1:16" ht="15.75" customHeight="1" x14ac:dyDescent="0.25">
      <c r="A3174" s="104" t="s">
        <v>631</v>
      </c>
      <c r="B3174" s="155" t="s">
        <v>435</v>
      </c>
      <c r="C3174" s="91">
        <v>725670.5</v>
      </c>
      <c r="D3174" s="91"/>
      <c r="E3174" s="91"/>
      <c r="F3174" s="91"/>
      <c r="G3174" s="91">
        <f t="shared" si="42"/>
        <v>725670.5</v>
      </c>
      <c r="H3174" s="102">
        <v>42448</v>
      </c>
      <c r="I3174" s="120">
        <v>42448</v>
      </c>
      <c r="J3174" s="120"/>
      <c r="K3174" s="120"/>
      <c r="L3174" s="162"/>
      <c r="M3174" s="29" t="s">
        <v>5</v>
      </c>
      <c r="N3174" s="162">
        <v>1</v>
      </c>
      <c r="O3174" s="29">
        <v>344.4</v>
      </c>
      <c r="P3174" s="29">
        <v>2016</v>
      </c>
    </row>
    <row r="3175" spans="1:16" ht="15.75" customHeight="1" x14ac:dyDescent="0.25">
      <c r="A3175" s="104" t="s">
        <v>632</v>
      </c>
      <c r="B3175" s="155" t="s">
        <v>435</v>
      </c>
      <c r="C3175" s="91">
        <v>720465.52</v>
      </c>
      <c r="D3175" s="91"/>
      <c r="E3175" s="91"/>
      <c r="F3175" s="91"/>
      <c r="G3175" s="91">
        <f t="shared" si="42"/>
        <v>720465.52</v>
      </c>
      <c r="H3175" s="102">
        <v>42448</v>
      </c>
      <c r="I3175" s="120">
        <v>42448</v>
      </c>
      <c r="J3175" s="120"/>
      <c r="K3175" s="120"/>
      <c r="L3175" s="162"/>
      <c r="M3175" s="29" t="s">
        <v>5</v>
      </c>
      <c r="N3175" s="162">
        <v>1</v>
      </c>
      <c r="O3175" s="29">
        <v>344</v>
      </c>
      <c r="P3175" s="29">
        <v>2016</v>
      </c>
    </row>
    <row r="3176" spans="1:16" ht="15.75" customHeight="1" x14ac:dyDescent="0.25">
      <c r="A3176" s="104" t="s">
        <v>758</v>
      </c>
      <c r="B3176" s="155" t="s">
        <v>763</v>
      </c>
      <c r="C3176" s="91">
        <v>328633.32</v>
      </c>
      <c r="D3176" s="91"/>
      <c r="E3176" s="91"/>
      <c r="F3176" s="91"/>
      <c r="G3176" s="91">
        <f t="shared" si="42"/>
        <v>328633.32</v>
      </c>
      <c r="H3176" s="102">
        <v>42502</v>
      </c>
      <c r="I3176" s="120">
        <v>42502</v>
      </c>
      <c r="J3176" s="120"/>
      <c r="K3176" s="120"/>
      <c r="L3176" s="162"/>
      <c r="M3176" s="29" t="s">
        <v>5</v>
      </c>
      <c r="N3176" s="162">
        <v>1</v>
      </c>
      <c r="O3176" s="29"/>
      <c r="P3176" s="29">
        <v>2016</v>
      </c>
    </row>
    <row r="3177" spans="1:16" ht="15.75" customHeight="1" x14ac:dyDescent="0.25">
      <c r="A3177" s="104" t="s">
        <v>759</v>
      </c>
      <c r="B3177" s="155" t="s">
        <v>763</v>
      </c>
      <c r="C3177" s="91">
        <v>227601.43</v>
      </c>
      <c r="D3177" s="91"/>
      <c r="E3177" s="91"/>
      <c r="F3177" s="91"/>
      <c r="G3177" s="91">
        <f t="shared" si="42"/>
        <v>227601.43</v>
      </c>
      <c r="H3177" s="102">
        <v>42502</v>
      </c>
      <c r="I3177" s="120">
        <v>42502</v>
      </c>
      <c r="J3177" s="120"/>
      <c r="K3177" s="120"/>
      <c r="L3177" s="162"/>
      <c r="M3177" s="29" t="s">
        <v>5</v>
      </c>
      <c r="N3177" s="162">
        <v>1</v>
      </c>
      <c r="O3177" s="29"/>
      <c r="P3177" s="29">
        <v>2016</v>
      </c>
    </row>
    <row r="3178" spans="1:16" ht="15.75" customHeight="1" x14ac:dyDescent="0.25">
      <c r="A3178" s="104" t="s">
        <v>488</v>
      </c>
      <c r="B3178" s="18" t="s">
        <v>277</v>
      </c>
      <c r="C3178" s="91">
        <v>1038857.87</v>
      </c>
      <c r="D3178" s="91"/>
      <c r="E3178" s="91"/>
      <c r="F3178" s="91"/>
      <c r="G3178" s="91">
        <f t="shared" si="42"/>
        <v>1038857.87</v>
      </c>
      <c r="H3178" s="102">
        <v>42445</v>
      </c>
      <c r="I3178" s="120">
        <v>42445</v>
      </c>
      <c r="J3178" s="120"/>
      <c r="K3178" s="120"/>
      <c r="L3178" s="162"/>
      <c r="M3178" s="29" t="s">
        <v>5</v>
      </c>
      <c r="N3178" s="162">
        <v>1</v>
      </c>
      <c r="O3178" s="29">
        <v>521</v>
      </c>
      <c r="P3178" s="29">
        <v>2016</v>
      </c>
    </row>
    <row r="3179" spans="1:16" ht="15.75" customHeight="1" x14ac:dyDescent="0.25">
      <c r="A3179" s="104" t="s">
        <v>929</v>
      </c>
      <c r="B3179" s="104" t="s">
        <v>1</v>
      </c>
      <c r="C3179" s="91">
        <v>617526.52</v>
      </c>
      <c r="D3179" s="91"/>
      <c r="E3179" s="91"/>
      <c r="F3179" s="91"/>
      <c r="G3179" s="91">
        <f t="shared" si="42"/>
        <v>617526.52</v>
      </c>
      <c r="H3179" s="102">
        <v>42524</v>
      </c>
      <c r="I3179" s="120">
        <v>42524</v>
      </c>
      <c r="J3179" s="120"/>
      <c r="K3179" s="120"/>
      <c r="L3179" s="162"/>
      <c r="M3179" s="29" t="s">
        <v>5</v>
      </c>
      <c r="N3179" s="162">
        <v>1</v>
      </c>
      <c r="O3179" s="29"/>
      <c r="P3179" s="29">
        <v>2016</v>
      </c>
    </row>
    <row r="3180" spans="1:16" ht="15.75" customHeight="1" x14ac:dyDescent="0.25">
      <c r="A3180" s="104" t="s">
        <v>2131</v>
      </c>
      <c r="B3180" s="18" t="s">
        <v>7</v>
      </c>
      <c r="C3180" s="91">
        <v>1309266.6399999999</v>
      </c>
      <c r="D3180" s="91"/>
      <c r="E3180" s="91"/>
      <c r="F3180" s="91"/>
      <c r="G3180" s="91">
        <f t="shared" si="42"/>
        <v>1309266.6399999999</v>
      </c>
      <c r="H3180" s="102" t="s">
        <v>1022</v>
      </c>
      <c r="I3180" s="120" t="s">
        <v>1022</v>
      </c>
      <c r="J3180" s="120"/>
      <c r="K3180" s="120"/>
      <c r="L3180" s="162"/>
      <c r="M3180" s="29" t="s">
        <v>6</v>
      </c>
      <c r="N3180" s="162">
        <v>1</v>
      </c>
      <c r="O3180" s="29">
        <v>665</v>
      </c>
      <c r="P3180" s="29">
        <v>2016</v>
      </c>
    </row>
    <row r="3181" spans="1:16" ht="15.75" customHeight="1" x14ac:dyDescent="0.25">
      <c r="A3181" s="104" t="s">
        <v>932</v>
      </c>
      <c r="B3181" s="18" t="s">
        <v>63</v>
      </c>
      <c r="C3181" s="91">
        <v>1123564.75</v>
      </c>
      <c r="D3181" s="91"/>
      <c r="E3181" s="91"/>
      <c r="F3181" s="91"/>
      <c r="G3181" s="91">
        <f t="shared" si="42"/>
        <v>1123564.75</v>
      </c>
      <c r="H3181" s="102">
        <v>42541</v>
      </c>
      <c r="I3181" s="120">
        <v>42541</v>
      </c>
      <c r="J3181" s="120"/>
      <c r="K3181" s="120"/>
      <c r="L3181" s="162"/>
      <c r="M3181" s="29" t="s">
        <v>5</v>
      </c>
      <c r="N3181" s="162">
        <v>1</v>
      </c>
      <c r="O3181" s="29"/>
      <c r="P3181" s="29">
        <v>2016</v>
      </c>
    </row>
    <row r="3182" spans="1:16" ht="15.75" customHeight="1" x14ac:dyDescent="0.25">
      <c r="A3182" s="104" t="s">
        <v>527</v>
      </c>
      <c r="B3182" s="18" t="s">
        <v>63</v>
      </c>
      <c r="C3182" s="91">
        <v>1272582.6499999999</v>
      </c>
      <c r="D3182" s="91"/>
      <c r="E3182" s="91"/>
      <c r="F3182" s="91"/>
      <c r="G3182" s="91">
        <f t="shared" si="42"/>
        <v>1272582.6499999999</v>
      </c>
      <c r="H3182" s="120" t="s">
        <v>975</v>
      </c>
      <c r="I3182" s="120" t="s">
        <v>975</v>
      </c>
      <c r="J3182" s="120"/>
      <c r="K3182" s="120"/>
      <c r="L3182" s="162"/>
      <c r="M3182" s="29" t="s">
        <v>6</v>
      </c>
      <c r="N3182" s="162">
        <v>1</v>
      </c>
      <c r="O3182" s="29">
        <v>473</v>
      </c>
      <c r="P3182" s="29">
        <v>2016</v>
      </c>
    </row>
    <row r="3183" spans="1:16" ht="15.75" customHeight="1" x14ac:dyDescent="0.25">
      <c r="A3183" s="104" t="s">
        <v>922</v>
      </c>
      <c r="B3183" s="155" t="s">
        <v>13</v>
      </c>
      <c r="C3183" s="91">
        <v>1480636.07</v>
      </c>
      <c r="D3183" s="91"/>
      <c r="E3183" s="91"/>
      <c r="F3183" s="91"/>
      <c r="G3183" s="91">
        <f t="shared" si="42"/>
        <v>1480636.07</v>
      </c>
      <c r="H3183" s="102">
        <v>42536</v>
      </c>
      <c r="I3183" s="120">
        <v>42537</v>
      </c>
      <c r="J3183" s="120"/>
      <c r="K3183" s="120"/>
      <c r="L3183" s="162"/>
      <c r="M3183" s="29" t="s">
        <v>5</v>
      </c>
      <c r="N3183" s="162">
        <v>1</v>
      </c>
      <c r="O3183" s="29">
        <v>634</v>
      </c>
      <c r="P3183" s="29">
        <v>2016</v>
      </c>
    </row>
    <row r="3184" spans="1:16" ht="15.75" customHeight="1" x14ac:dyDescent="0.25">
      <c r="A3184" s="104" t="s">
        <v>923</v>
      </c>
      <c r="B3184" s="155" t="s">
        <v>13</v>
      </c>
      <c r="C3184" s="91">
        <v>1475948.92</v>
      </c>
      <c r="D3184" s="91"/>
      <c r="E3184" s="91"/>
      <c r="F3184" s="91"/>
      <c r="G3184" s="91">
        <f t="shared" si="42"/>
        <v>1475948.92</v>
      </c>
      <c r="H3184" s="102">
        <v>42536</v>
      </c>
      <c r="I3184" s="120">
        <v>42537</v>
      </c>
      <c r="J3184" s="120"/>
      <c r="K3184" s="120"/>
      <c r="L3184" s="162"/>
      <c r="M3184" s="29" t="s">
        <v>5</v>
      </c>
      <c r="N3184" s="162">
        <v>1</v>
      </c>
      <c r="O3184" s="29">
        <v>629</v>
      </c>
      <c r="P3184" s="29">
        <v>2016</v>
      </c>
    </row>
    <row r="3185" spans="1:16" ht="15.75" customHeight="1" x14ac:dyDescent="0.25">
      <c r="A3185" s="104" t="s">
        <v>544</v>
      </c>
      <c r="B3185" s="155" t="s">
        <v>13</v>
      </c>
      <c r="C3185" s="91">
        <v>641724.21</v>
      </c>
      <c r="D3185" s="91"/>
      <c r="E3185" s="91"/>
      <c r="F3185" s="91"/>
      <c r="G3185" s="91">
        <f t="shared" si="42"/>
        <v>641724.21</v>
      </c>
      <c r="H3185" s="102">
        <v>42535</v>
      </c>
      <c r="I3185" s="120">
        <v>42535</v>
      </c>
      <c r="J3185" s="120"/>
      <c r="K3185" s="120"/>
      <c r="L3185" s="162"/>
      <c r="M3185" s="29" t="s">
        <v>5</v>
      </c>
      <c r="N3185" s="162">
        <v>1</v>
      </c>
      <c r="O3185" s="29">
        <v>360</v>
      </c>
      <c r="P3185" s="29">
        <v>2016</v>
      </c>
    </row>
    <row r="3186" spans="1:16" ht="15.75" customHeight="1" x14ac:dyDescent="0.25">
      <c r="A3186" s="104" t="s">
        <v>388</v>
      </c>
      <c r="B3186" s="18" t="s">
        <v>7</v>
      </c>
      <c r="C3186" s="91">
        <v>1533712.08</v>
      </c>
      <c r="D3186" s="91"/>
      <c r="E3186" s="91"/>
      <c r="F3186" s="91"/>
      <c r="G3186" s="91">
        <f t="shared" si="42"/>
        <v>1533712.08</v>
      </c>
      <c r="H3186" s="102" t="s">
        <v>1021</v>
      </c>
      <c r="I3186" s="120" t="s">
        <v>1021</v>
      </c>
      <c r="J3186" s="120"/>
      <c r="K3186" s="120"/>
      <c r="L3186" s="162"/>
      <c r="M3186" s="29" t="s">
        <v>6</v>
      </c>
      <c r="N3186" s="162">
        <v>1</v>
      </c>
      <c r="O3186" s="29">
        <v>732.2</v>
      </c>
      <c r="P3186" s="29">
        <v>2016</v>
      </c>
    </row>
    <row r="3187" spans="1:16" ht="15.75" customHeight="1" x14ac:dyDescent="0.25">
      <c r="A3187" s="104" t="s">
        <v>831</v>
      </c>
      <c r="B3187" s="104" t="s">
        <v>1</v>
      </c>
      <c r="C3187" s="91">
        <v>928199.8</v>
      </c>
      <c r="D3187" s="91"/>
      <c r="E3187" s="91"/>
      <c r="F3187" s="91"/>
      <c r="G3187" s="91">
        <f t="shared" si="42"/>
        <v>928199.8</v>
      </c>
      <c r="H3187" s="102">
        <v>42520</v>
      </c>
      <c r="I3187" s="120">
        <v>42520</v>
      </c>
      <c r="J3187" s="120"/>
      <c r="K3187" s="120"/>
      <c r="L3187" s="162"/>
      <c r="M3187" s="29" t="s">
        <v>5</v>
      </c>
      <c r="N3187" s="162">
        <v>1</v>
      </c>
      <c r="O3187" s="29"/>
      <c r="P3187" s="29">
        <v>2016</v>
      </c>
    </row>
    <row r="3188" spans="1:16" ht="15.75" customHeight="1" x14ac:dyDescent="0.25">
      <c r="A3188" s="104" t="s">
        <v>822</v>
      </c>
      <c r="B3188" s="155" t="s">
        <v>246</v>
      </c>
      <c r="C3188" s="91">
        <v>1569509.47</v>
      </c>
      <c r="D3188" s="91"/>
      <c r="E3188" s="91"/>
      <c r="F3188" s="91"/>
      <c r="G3188" s="91">
        <f t="shared" si="42"/>
        <v>1569509.47</v>
      </c>
      <c r="H3188" s="102">
        <v>42537</v>
      </c>
      <c r="I3188" s="120">
        <v>42537</v>
      </c>
      <c r="J3188" s="120"/>
      <c r="K3188" s="120"/>
      <c r="L3188" s="162"/>
      <c r="M3188" s="29" t="s">
        <v>6</v>
      </c>
      <c r="N3188" s="162">
        <v>1</v>
      </c>
      <c r="O3188" s="29">
        <v>694</v>
      </c>
      <c r="P3188" s="29">
        <v>2016</v>
      </c>
    </row>
    <row r="3189" spans="1:16" ht="15.75" customHeight="1" x14ac:dyDescent="0.25">
      <c r="A3189" s="104" t="s">
        <v>836</v>
      </c>
      <c r="B3189" s="18" t="s">
        <v>63</v>
      </c>
      <c r="C3189" s="91">
        <v>1008602.28</v>
      </c>
      <c r="D3189" s="91"/>
      <c r="E3189" s="91"/>
      <c r="F3189" s="91"/>
      <c r="G3189" s="91">
        <f t="shared" si="42"/>
        <v>1008602.28</v>
      </c>
      <c r="H3189" s="102">
        <v>42544</v>
      </c>
      <c r="I3189" s="120">
        <v>42544</v>
      </c>
      <c r="J3189" s="120"/>
      <c r="K3189" s="120"/>
      <c r="L3189" s="162"/>
      <c r="M3189" s="29" t="s">
        <v>6</v>
      </c>
      <c r="N3189" s="162">
        <v>1</v>
      </c>
      <c r="O3189" s="29">
        <v>449</v>
      </c>
      <c r="P3189" s="29">
        <v>2016</v>
      </c>
    </row>
    <row r="3190" spans="1:16" ht="15.75" customHeight="1" x14ac:dyDescent="0.25">
      <c r="A3190" s="104" t="s">
        <v>365</v>
      </c>
      <c r="B3190" s="18" t="s">
        <v>23</v>
      </c>
      <c r="C3190" s="91">
        <v>1006312.24</v>
      </c>
      <c r="D3190" s="91"/>
      <c r="E3190" s="91"/>
      <c r="F3190" s="91"/>
      <c r="G3190" s="91">
        <f t="shared" si="42"/>
        <v>1006312.24</v>
      </c>
      <c r="H3190" s="102">
        <v>42542</v>
      </c>
      <c r="I3190" s="120">
        <v>42542</v>
      </c>
      <c r="J3190" s="120"/>
      <c r="K3190" s="120"/>
      <c r="L3190" s="162"/>
      <c r="M3190" s="29" t="s">
        <v>5</v>
      </c>
      <c r="N3190" s="162">
        <v>1</v>
      </c>
      <c r="O3190" s="29">
        <v>611.5</v>
      </c>
      <c r="P3190" s="29">
        <v>2016</v>
      </c>
    </row>
    <row r="3191" spans="1:16" ht="15.75" customHeight="1" x14ac:dyDescent="0.25">
      <c r="A3191" s="104" t="s">
        <v>543</v>
      </c>
      <c r="B3191" s="18" t="s">
        <v>498</v>
      </c>
      <c r="C3191" s="91">
        <v>795688.07</v>
      </c>
      <c r="D3191" s="91"/>
      <c r="E3191" s="91"/>
      <c r="F3191" s="91"/>
      <c r="G3191" s="91">
        <f t="shared" si="42"/>
        <v>795688.07</v>
      </c>
      <c r="H3191" s="102">
        <v>42550</v>
      </c>
      <c r="I3191" s="120">
        <v>42550</v>
      </c>
      <c r="J3191" s="120"/>
      <c r="K3191" s="120"/>
      <c r="L3191" s="162"/>
      <c r="M3191" s="29" t="s">
        <v>5</v>
      </c>
      <c r="N3191" s="162">
        <v>1</v>
      </c>
      <c r="O3191" s="29">
        <v>595</v>
      </c>
      <c r="P3191" s="29">
        <v>2016</v>
      </c>
    </row>
    <row r="3192" spans="1:16" ht="15.75" customHeight="1" x14ac:dyDescent="0.25">
      <c r="A3192" s="104" t="s">
        <v>734</v>
      </c>
      <c r="B3192" s="18" t="s">
        <v>682</v>
      </c>
      <c r="C3192" s="91">
        <v>962051.64</v>
      </c>
      <c r="D3192" s="91"/>
      <c r="E3192" s="91"/>
      <c r="F3192" s="91"/>
      <c r="G3192" s="91">
        <f t="shared" si="42"/>
        <v>962051.64</v>
      </c>
      <c r="H3192" s="102">
        <v>42486</v>
      </c>
      <c r="I3192" s="120">
        <v>42502</v>
      </c>
      <c r="J3192" s="120"/>
      <c r="K3192" s="120"/>
      <c r="L3192" s="162"/>
      <c r="M3192" s="29" t="s">
        <v>5</v>
      </c>
      <c r="N3192" s="162">
        <v>1</v>
      </c>
      <c r="O3192" s="29">
        <v>635.1</v>
      </c>
      <c r="P3192" s="29">
        <v>2016</v>
      </c>
    </row>
    <row r="3193" spans="1:16" ht="15.75" customHeight="1" x14ac:dyDescent="0.25">
      <c r="A3193" s="104" t="s">
        <v>485</v>
      </c>
      <c r="B3193" s="18" t="s">
        <v>277</v>
      </c>
      <c r="C3193" s="91">
        <v>664101.65</v>
      </c>
      <c r="D3193" s="91"/>
      <c r="E3193" s="91"/>
      <c r="F3193" s="91"/>
      <c r="G3193" s="91">
        <f t="shared" si="42"/>
        <v>664101.65</v>
      </c>
      <c r="H3193" s="102">
        <v>42531</v>
      </c>
      <c r="I3193" s="120">
        <v>42531</v>
      </c>
      <c r="J3193" s="120"/>
      <c r="K3193" s="120"/>
      <c r="L3193" s="162"/>
      <c r="M3193" s="29" t="s">
        <v>5</v>
      </c>
      <c r="N3193" s="162">
        <v>1</v>
      </c>
      <c r="O3193" s="29">
        <v>347</v>
      </c>
      <c r="P3193" s="29">
        <v>2016</v>
      </c>
    </row>
    <row r="3194" spans="1:16" ht="15.75" customHeight="1" x14ac:dyDescent="0.25">
      <c r="A3194" s="104" t="s">
        <v>508</v>
      </c>
      <c r="B3194" s="18" t="s">
        <v>277</v>
      </c>
      <c r="C3194" s="91">
        <v>1305446.92</v>
      </c>
      <c r="D3194" s="91"/>
      <c r="E3194" s="91"/>
      <c r="F3194" s="91"/>
      <c r="G3194" s="91">
        <f t="shared" si="42"/>
        <v>1305446.92</v>
      </c>
      <c r="H3194" s="102" t="s">
        <v>1033</v>
      </c>
      <c r="I3194" s="120" t="s">
        <v>1033</v>
      </c>
      <c r="J3194" s="120"/>
      <c r="K3194" s="120"/>
      <c r="L3194" s="162"/>
      <c r="M3194" s="29" t="s">
        <v>6</v>
      </c>
      <c r="N3194" s="162">
        <v>1</v>
      </c>
      <c r="O3194" s="29">
        <v>445.56</v>
      </c>
      <c r="P3194" s="29">
        <v>2016</v>
      </c>
    </row>
    <row r="3195" spans="1:16" ht="15.75" customHeight="1" x14ac:dyDescent="0.25">
      <c r="A3195" s="104" t="s">
        <v>375</v>
      </c>
      <c r="B3195" s="18" t="s">
        <v>277</v>
      </c>
      <c r="C3195" s="91">
        <v>591525.06000000006</v>
      </c>
      <c r="D3195" s="91"/>
      <c r="E3195" s="91"/>
      <c r="F3195" s="91"/>
      <c r="G3195" s="91">
        <f t="shared" si="42"/>
        <v>591525.06000000006</v>
      </c>
      <c r="H3195" s="102">
        <v>42531</v>
      </c>
      <c r="I3195" s="120">
        <v>42531</v>
      </c>
      <c r="J3195" s="120"/>
      <c r="K3195" s="120"/>
      <c r="L3195" s="162"/>
      <c r="M3195" s="29" t="s">
        <v>5</v>
      </c>
      <c r="N3195" s="162">
        <v>1</v>
      </c>
      <c r="O3195" s="29">
        <v>363</v>
      </c>
      <c r="P3195" s="29">
        <v>2016</v>
      </c>
    </row>
    <row r="3196" spans="1:16" ht="15.75" customHeight="1" x14ac:dyDescent="0.25">
      <c r="A3196" s="104" t="s">
        <v>933</v>
      </c>
      <c r="B3196" s="18" t="s">
        <v>63</v>
      </c>
      <c r="C3196" s="91">
        <v>1152570.6499999999</v>
      </c>
      <c r="D3196" s="91"/>
      <c r="E3196" s="91"/>
      <c r="F3196" s="91"/>
      <c r="G3196" s="91">
        <f t="shared" si="42"/>
        <v>1152570.6499999999</v>
      </c>
      <c r="H3196" s="102">
        <v>42548</v>
      </c>
      <c r="I3196" s="120">
        <v>42548</v>
      </c>
      <c r="J3196" s="120"/>
      <c r="K3196" s="120"/>
      <c r="L3196" s="162"/>
      <c r="M3196" s="29" t="s">
        <v>5</v>
      </c>
      <c r="N3196" s="162">
        <v>1</v>
      </c>
      <c r="O3196" s="29"/>
      <c r="P3196" s="29">
        <v>2016</v>
      </c>
    </row>
    <row r="3197" spans="1:16" ht="15.75" customHeight="1" x14ac:dyDescent="0.25">
      <c r="A3197" s="104" t="s">
        <v>526</v>
      </c>
      <c r="B3197" s="18" t="s">
        <v>477</v>
      </c>
      <c r="C3197" s="91">
        <v>862023.54</v>
      </c>
      <c r="D3197" s="91"/>
      <c r="E3197" s="91"/>
      <c r="F3197" s="91"/>
      <c r="G3197" s="91">
        <f t="shared" si="42"/>
        <v>862023.54</v>
      </c>
      <c r="H3197" s="102">
        <v>42541</v>
      </c>
      <c r="I3197" s="120">
        <v>42541</v>
      </c>
      <c r="J3197" s="120"/>
      <c r="K3197" s="120"/>
      <c r="L3197" s="162"/>
      <c r="M3197" s="29" t="s">
        <v>5</v>
      </c>
      <c r="N3197" s="162">
        <v>1</v>
      </c>
      <c r="O3197" s="29" t="s">
        <v>4012</v>
      </c>
      <c r="P3197" s="29">
        <v>2016</v>
      </c>
    </row>
    <row r="3198" spans="1:16" ht="15.75" customHeight="1" x14ac:dyDescent="0.25">
      <c r="A3198" s="104" t="s">
        <v>526</v>
      </c>
      <c r="B3198" s="18" t="s">
        <v>3838</v>
      </c>
      <c r="C3198" s="91">
        <v>165237.6</v>
      </c>
      <c r="D3198" s="91"/>
      <c r="E3198" s="91"/>
      <c r="F3198" s="91"/>
      <c r="G3198" s="91">
        <f t="shared" si="42"/>
        <v>165237.6</v>
      </c>
      <c r="H3198" s="102">
        <v>44193</v>
      </c>
      <c r="I3198" s="120">
        <v>44194</v>
      </c>
      <c r="J3198" s="120"/>
      <c r="K3198" s="120"/>
      <c r="L3198" s="162"/>
      <c r="M3198" s="29" t="s">
        <v>3998</v>
      </c>
      <c r="N3198" s="162">
        <v>0</v>
      </c>
      <c r="O3198" s="29">
        <v>669.9</v>
      </c>
      <c r="P3198" s="17">
        <v>2020</v>
      </c>
    </row>
    <row r="3199" spans="1:16" ht="15.75" customHeight="1" x14ac:dyDescent="0.25">
      <c r="A3199" s="104" t="s">
        <v>826</v>
      </c>
      <c r="B3199" s="18" t="s">
        <v>689</v>
      </c>
      <c r="C3199" s="91">
        <v>733741.7</v>
      </c>
      <c r="D3199" s="91"/>
      <c r="E3199" s="91"/>
      <c r="F3199" s="91"/>
      <c r="G3199" s="91">
        <f t="shared" si="42"/>
        <v>733741.7</v>
      </c>
      <c r="H3199" s="102">
        <v>42530</v>
      </c>
      <c r="I3199" s="120">
        <v>42530</v>
      </c>
      <c r="J3199" s="120"/>
      <c r="K3199" s="120"/>
      <c r="L3199" s="162"/>
      <c r="M3199" s="29" t="s">
        <v>5</v>
      </c>
      <c r="N3199" s="162">
        <v>1</v>
      </c>
      <c r="O3199" s="29">
        <v>328</v>
      </c>
      <c r="P3199" s="29">
        <v>2016</v>
      </c>
    </row>
    <row r="3200" spans="1:16" ht="15.75" customHeight="1" x14ac:dyDescent="0.25">
      <c r="A3200" s="104" t="s">
        <v>823</v>
      </c>
      <c r="B3200" s="155" t="s">
        <v>824</v>
      </c>
      <c r="C3200" s="91">
        <v>1108451.28</v>
      </c>
      <c r="D3200" s="91"/>
      <c r="E3200" s="91"/>
      <c r="F3200" s="91"/>
      <c r="G3200" s="91">
        <f t="shared" si="42"/>
        <v>1108451.28</v>
      </c>
      <c r="H3200" s="102">
        <v>42525</v>
      </c>
      <c r="I3200" s="120">
        <v>42525</v>
      </c>
      <c r="J3200" s="120"/>
      <c r="K3200" s="120"/>
      <c r="L3200" s="162"/>
      <c r="M3200" s="29" t="s">
        <v>5</v>
      </c>
      <c r="N3200" s="162">
        <v>1</v>
      </c>
      <c r="O3200" s="29">
        <v>550</v>
      </c>
      <c r="P3200" s="29">
        <v>2016</v>
      </c>
    </row>
    <row r="3201" spans="1:16" ht="15.75" customHeight="1" x14ac:dyDescent="0.25">
      <c r="A3201" s="104" t="s">
        <v>827</v>
      </c>
      <c r="B3201" s="18" t="s">
        <v>757</v>
      </c>
      <c r="C3201" s="91">
        <v>566656.86</v>
      </c>
      <c r="D3201" s="91"/>
      <c r="E3201" s="91"/>
      <c r="F3201" s="91"/>
      <c r="G3201" s="91">
        <f t="shared" si="42"/>
        <v>566656.86</v>
      </c>
      <c r="H3201" s="102">
        <v>42535</v>
      </c>
      <c r="I3201" s="120">
        <v>42535</v>
      </c>
      <c r="J3201" s="120"/>
      <c r="K3201" s="120"/>
      <c r="L3201" s="162"/>
      <c r="M3201" s="29" t="s">
        <v>1161</v>
      </c>
      <c r="N3201" s="162">
        <v>1</v>
      </c>
      <c r="O3201" s="29"/>
      <c r="P3201" s="29">
        <v>2016</v>
      </c>
    </row>
    <row r="3202" spans="1:16" ht="15.75" customHeight="1" x14ac:dyDescent="0.25">
      <c r="A3202" s="104" t="s">
        <v>771</v>
      </c>
      <c r="B3202" s="18" t="s">
        <v>682</v>
      </c>
      <c r="C3202" s="91">
        <v>412546.88</v>
      </c>
      <c r="D3202" s="91"/>
      <c r="E3202" s="91"/>
      <c r="F3202" s="91"/>
      <c r="G3202" s="91">
        <f t="shared" si="42"/>
        <v>412546.88</v>
      </c>
      <c r="H3202" s="102">
        <v>42517</v>
      </c>
      <c r="I3202" s="120">
        <v>42520</v>
      </c>
      <c r="J3202" s="120"/>
      <c r="K3202" s="120"/>
      <c r="L3202" s="162"/>
      <c r="M3202" s="29" t="s">
        <v>5</v>
      </c>
      <c r="N3202" s="162">
        <v>1</v>
      </c>
      <c r="O3202" s="29"/>
      <c r="P3202" s="29">
        <v>2016</v>
      </c>
    </row>
    <row r="3203" spans="1:16" ht="15.75" customHeight="1" x14ac:dyDescent="0.25">
      <c r="A3203" s="104" t="s">
        <v>772</v>
      </c>
      <c r="B3203" s="18" t="s">
        <v>682</v>
      </c>
      <c r="C3203" s="91">
        <v>427195.4</v>
      </c>
      <c r="D3203" s="91"/>
      <c r="E3203" s="91"/>
      <c r="F3203" s="91"/>
      <c r="G3203" s="91">
        <f t="shared" si="42"/>
        <v>427195.4</v>
      </c>
      <c r="H3203" s="102">
        <v>42517</v>
      </c>
      <c r="I3203" s="120">
        <v>42520</v>
      </c>
      <c r="J3203" s="120"/>
      <c r="K3203" s="120"/>
      <c r="L3203" s="162"/>
      <c r="M3203" s="29" t="s">
        <v>5</v>
      </c>
      <c r="N3203" s="162">
        <v>1</v>
      </c>
      <c r="O3203" s="29"/>
      <c r="P3203" s="29">
        <v>2016</v>
      </c>
    </row>
    <row r="3204" spans="1:16" ht="15.75" customHeight="1" x14ac:dyDescent="0.25">
      <c r="A3204" s="104" t="s">
        <v>760</v>
      </c>
      <c r="B3204" s="155" t="s">
        <v>764</v>
      </c>
      <c r="C3204" s="91">
        <v>2187128.2599999998</v>
      </c>
      <c r="D3204" s="91"/>
      <c r="E3204" s="91"/>
      <c r="F3204" s="91"/>
      <c r="G3204" s="91">
        <f t="shared" si="42"/>
        <v>2187128.2599999998</v>
      </c>
      <c r="H3204" s="102">
        <v>42524</v>
      </c>
      <c r="I3204" s="120">
        <v>42524</v>
      </c>
      <c r="J3204" s="120"/>
      <c r="K3204" s="120"/>
      <c r="L3204" s="162"/>
      <c r="M3204" s="29" t="s">
        <v>6</v>
      </c>
      <c r="N3204" s="162">
        <v>1</v>
      </c>
      <c r="O3204" s="29">
        <v>926</v>
      </c>
      <c r="P3204" s="29">
        <v>2016</v>
      </c>
    </row>
    <row r="3205" spans="1:16" ht="15.75" customHeight="1" x14ac:dyDescent="0.25">
      <c r="A3205" s="104" t="s">
        <v>691</v>
      </c>
      <c r="B3205" s="155" t="s">
        <v>694</v>
      </c>
      <c r="C3205" s="91">
        <v>2056032.78</v>
      </c>
      <c r="D3205" s="91"/>
      <c r="E3205" s="91"/>
      <c r="F3205" s="91"/>
      <c r="G3205" s="91">
        <f t="shared" si="42"/>
        <v>2056032.78</v>
      </c>
      <c r="H3205" s="102">
        <v>42523</v>
      </c>
      <c r="I3205" s="120">
        <v>42523</v>
      </c>
      <c r="J3205" s="120"/>
      <c r="K3205" s="120"/>
      <c r="L3205" s="162"/>
      <c r="M3205" s="29" t="s">
        <v>5</v>
      </c>
      <c r="N3205" s="162">
        <v>1</v>
      </c>
      <c r="O3205" s="29">
        <v>827</v>
      </c>
      <c r="P3205" s="29">
        <v>2016</v>
      </c>
    </row>
    <row r="3206" spans="1:16" ht="15.75" customHeight="1" x14ac:dyDescent="0.25">
      <c r="A3206" s="104" t="s">
        <v>692</v>
      </c>
      <c r="B3206" s="155" t="s">
        <v>694</v>
      </c>
      <c r="C3206" s="91">
        <v>1529866.93</v>
      </c>
      <c r="D3206" s="91"/>
      <c r="E3206" s="91"/>
      <c r="F3206" s="91"/>
      <c r="G3206" s="91">
        <f t="shared" si="42"/>
        <v>1529866.93</v>
      </c>
      <c r="H3206" s="102">
        <v>42523</v>
      </c>
      <c r="I3206" s="120">
        <v>42523</v>
      </c>
      <c r="J3206" s="120"/>
      <c r="K3206" s="120"/>
      <c r="L3206" s="162"/>
      <c r="M3206" s="29" t="s">
        <v>5</v>
      </c>
      <c r="N3206" s="162">
        <v>1</v>
      </c>
      <c r="O3206" s="29">
        <v>527</v>
      </c>
      <c r="P3206" s="29">
        <v>2016</v>
      </c>
    </row>
    <row r="3207" spans="1:16" ht="15.75" customHeight="1" x14ac:dyDescent="0.25">
      <c r="A3207" s="104" t="s">
        <v>693</v>
      </c>
      <c r="B3207" s="155" t="s">
        <v>694</v>
      </c>
      <c r="C3207" s="91">
        <v>1317562.95</v>
      </c>
      <c r="D3207" s="91"/>
      <c r="E3207" s="91"/>
      <c r="F3207" s="91"/>
      <c r="G3207" s="91">
        <f t="shared" si="42"/>
        <v>1317562.95</v>
      </c>
      <c r="H3207" s="102">
        <v>42513</v>
      </c>
      <c r="I3207" s="120">
        <v>42513</v>
      </c>
      <c r="J3207" s="120"/>
      <c r="K3207" s="120"/>
      <c r="L3207" s="162"/>
      <c r="M3207" s="29" t="s">
        <v>5</v>
      </c>
      <c r="N3207" s="162">
        <v>1</v>
      </c>
      <c r="O3207" s="29">
        <v>539</v>
      </c>
      <c r="P3207" s="29">
        <v>2016</v>
      </c>
    </row>
    <row r="3208" spans="1:16" ht="15.75" customHeight="1" x14ac:dyDescent="0.25">
      <c r="A3208" s="104" t="s">
        <v>640</v>
      </c>
      <c r="B3208" s="155" t="s">
        <v>644</v>
      </c>
      <c r="C3208" s="91">
        <v>1011068.84</v>
      </c>
      <c r="D3208" s="91"/>
      <c r="E3208" s="91" t="s">
        <v>644</v>
      </c>
      <c r="F3208" s="91">
        <v>135593.79999999999</v>
      </c>
      <c r="G3208" s="91">
        <f t="shared" si="42"/>
        <v>1146662.6399999999</v>
      </c>
      <c r="H3208" s="102">
        <v>42515</v>
      </c>
      <c r="I3208" s="120">
        <v>42515</v>
      </c>
      <c r="J3208" s="120">
        <v>42528</v>
      </c>
      <c r="K3208" s="120">
        <v>42541</v>
      </c>
      <c r="L3208" s="162"/>
      <c r="M3208" s="29" t="s">
        <v>5</v>
      </c>
      <c r="N3208" s="162">
        <v>1</v>
      </c>
      <c r="O3208" s="29">
        <v>828</v>
      </c>
      <c r="P3208" s="29">
        <v>2016</v>
      </c>
    </row>
    <row r="3209" spans="1:16" ht="15.75" customHeight="1" x14ac:dyDescent="0.25">
      <c r="A3209" s="104" t="s">
        <v>619</v>
      </c>
      <c r="B3209" s="155" t="s">
        <v>85</v>
      </c>
      <c r="C3209" s="91">
        <v>1357390.53</v>
      </c>
      <c r="D3209" s="91"/>
      <c r="E3209" s="91"/>
      <c r="F3209" s="91"/>
      <c r="G3209" s="91">
        <f t="shared" si="42"/>
        <v>1357390.53</v>
      </c>
      <c r="H3209" s="102">
        <v>42551</v>
      </c>
      <c r="I3209" s="120">
        <v>42551</v>
      </c>
      <c r="J3209" s="120"/>
      <c r="K3209" s="120"/>
      <c r="L3209" s="162"/>
      <c r="M3209" s="29" t="s">
        <v>5</v>
      </c>
      <c r="N3209" s="162">
        <v>1</v>
      </c>
      <c r="O3209" s="29">
        <v>830</v>
      </c>
      <c r="P3209" s="29">
        <v>2016</v>
      </c>
    </row>
    <row r="3210" spans="1:16" ht="15.75" customHeight="1" x14ac:dyDescent="0.25">
      <c r="A3210" s="104" t="s">
        <v>641</v>
      </c>
      <c r="B3210" s="155" t="s">
        <v>644</v>
      </c>
      <c r="C3210" s="91">
        <v>1053362.3999999999</v>
      </c>
      <c r="D3210" s="91"/>
      <c r="E3210" s="91" t="s">
        <v>644</v>
      </c>
      <c r="F3210" s="91">
        <v>308488.58</v>
      </c>
      <c r="G3210" s="91">
        <f t="shared" si="42"/>
        <v>1361850.98</v>
      </c>
      <c r="H3210" s="102">
        <v>42506</v>
      </c>
      <c r="I3210" s="120">
        <v>42506</v>
      </c>
      <c r="J3210" s="120">
        <v>42541</v>
      </c>
      <c r="K3210" s="120">
        <v>42541</v>
      </c>
      <c r="L3210" s="162"/>
      <c r="M3210" s="29" t="s">
        <v>5</v>
      </c>
      <c r="N3210" s="162">
        <v>1</v>
      </c>
      <c r="O3210" s="29">
        <v>888</v>
      </c>
      <c r="P3210" s="29">
        <v>2016</v>
      </c>
    </row>
    <row r="3211" spans="1:16" ht="15.75" customHeight="1" x14ac:dyDescent="0.25">
      <c r="A3211" s="104" t="s">
        <v>977</v>
      </c>
      <c r="B3211" s="155" t="s">
        <v>13</v>
      </c>
      <c r="C3211" s="91">
        <v>1202318.4099999999</v>
      </c>
      <c r="D3211" s="91"/>
      <c r="E3211" s="91"/>
      <c r="F3211" s="91"/>
      <c r="G3211" s="91">
        <f t="shared" si="42"/>
        <v>1202318.4099999999</v>
      </c>
      <c r="H3211" s="102">
        <v>42550</v>
      </c>
      <c r="I3211" s="120">
        <v>42550</v>
      </c>
      <c r="J3211" s="120"/>
      <c r="K3211" s="120"/>
      <c r="L3211" s="162"/>
      <c r="M3211" s="29" t="s">
        <v>5</v>
      </c>
      <c r="N3211" s="162">
        <v>1</v>
      </c>
      <c r="O3211" s="29"/>
      <c r="P3211" s="29">
        <v>2016</v>
      </c>
    </row>
    <row r="3212" spans="1:16" ht="15.75" customHeight="1" x14ac:dyDescent="0.25">
      <c r="A3212" s="104" t="s">
        <v>2127</v>
      </c>
      <c r="B3212" s="18" t="s">
        <v>245</v>
      </c>
      <c r="C3212" s="91">
        <v>881442.3</v>
      </c>
      <c r="D3212" s="91"/>
      <c r="E3212" s="91"/>
      <c r="F3212" s="91"/>
      <c r="G3212" s="91">
        <f t="shared" si="42"/>
        <v>881442.3</v>
      </c>
      <c r="H3212" s="102">
        <v>42550</v>
      </c>
      <c r="I3212" s="120">
        <v>42550</v>
      </c>
      <c r="J3212" s="120"/>
      <c r="K3212" s="120"/>
      <c r="L3212" s="162"/>
      <c r="M3212" s="29" t="s">
        <v>5</v>
      </c>
      <c r="N3212" s="162">
        <v>1</v>
      </c>
      <c r="O3212" s="29">
        <v>588.1</v>
      </c>
      <c r="P3212" s="29">
        <v>2016</v>
      </c>
    </row>
    <row r="3213" spans="1:16" ht="15.75" customHeight="1" x14ac:dyDescent="0.25">
      <c r="A3213" s="104" t="s">
        <v>820</v>
      </c>
      <c r="B3213" s="155" t="s">
        <v>764</v>
      </c>
      <c r="C3213" s="91">
        <v>294041.05</v>
      </c>
      <c r="D3213" s="91"/>
      <c r="E3213" s="91"/>
      <c r="F3213" s="91"/>
      <c r="G3213" s="91">
        <f t="shared" si="42"/>
        <v>294041.05</v>
      </c>
      <c r="H3213" s="102">
        <v>42517</v>
      </c>
      <c r="I3213" s="120">
        <v>42517</v>
      </c>
      <c r="J3213" s="120"/>
      <c r="K3213" s="120"/>
      <c r="L3213" s="162"/>
      <c r="M3213" s="29" t="s">
        <v>5</v>
      </c>
      <c r="N3213" s="162">
        <v>1</v>
      </c>
      <c r="O3213" s="29">
        <v>334</v>
      </c>
      <c r="P3213" s="29">
        <v>2016</v>
      </c>
    </row>
    <row r="3214" spans="1:16" ht="15.75" customHeight="1" x14ac:dyDescent="0.25">
      <c r="A3214" s="104" t="s">
        <v>452</v>
      </c>
      <c r="B3214" s="18" t="s">
        <v>85</v>
      </c>
      <c r="C3214" s="91">
        <v>2038860.2</v>
      </c>
      <c r="D3214" s="91"/>
      <c r="E3214" s="91"/>
      <c r="F3214" s="91"/>
      <c r="G3214" s="91">
        <f t="shared" si="42"/>
        <v>2038860.2</v>
      </c>
      <c r="H3214" s="102">
        <v>42565</v>
      </c>
      <c r="I3214" s="120">
        <v>42565</v>
      </c>
      <c r="J3214" s="120"/>
      <c r="K3214" s="120"/>
      <c r="L3214" s="162"/>
      <c r="M3214" s="29" t="s">
        <v>5</v>
      </c>
      <c r="N3214" s="162">
        <v>1</v>
      </c>
      <c r="O3214" s="29">
        <v>823</v>
      </c>
      <c r="P3214" s="29">
        <v>2016</v>
      </c>
    </row>
    <row r="3215" spans="1:16" ht="15.75" customHeight="1" x14ac:dyDescent="0.25">
      <c r="A3215" s="104" t="s">
        <v>761</v>
      </c>
      <c r="B3215" s="155" t="s">
        <v>765</v>
      </c>
      <c r="C3215" s="91">
        <v>347613.84</v>
      </c>
      <c r="D3215" s="91"/>
      <c r="E3215" s="91"/>
      <c r="F3215" s="91"/>
      <c r="G3215" s="91">
        <f t="shared" si="42"/>
        <v>347613.84</v>
      </c>
      <c r="H3215" s="102">
        <v>42537</v>
      </c>
      <c r="I3215" s="120">
        <v>42563</v>
      </c>
      <c r="J3215" s="120"/>
      <c r="K3215" s="120"/>
      <c r="L3215" s="162"/>
      <c r="M3215" s="29" t="s">
        <v>1161</v>
      </c>
      <c r="N3215" s="162">
        <v>1</v>
      </c>
      <c r="O3215" s="29"/>
      <c r="P3215" s="29">
        <v>2016</v>
      </c>
    </row>
    <row r="3216" spans="1:16" ht="15.75" customHeight="1" x14ac:dyDescent="0.25">
      <c r="A3216" s="104" t="s">
        <v>773</v>
      </c>
      <c r="B3216" s="18" t="s">
        <v>682</v>
      </c>
      <c r="C3216" s="91">
        <v>422987.52000000002</v>
      </c>
      <c r="D3216" s="91"/>
      <c r="E3216" s="91"/>
      <c r="F3216" s="91"/>
      <c r="G3216" s="91">
        <f t="shared" si="42"/>
        <v>422987.52000000002</v>
      </c>
      <c r="H3216" s="102">
        <v>42517</v>
      </c>
      <c r="I3216" s="120">
        <v>42520</v>
      </c>
      <c r="J3216" s="120"/>
      <c r="K3216" s="120"/>
      <c r="L3216" s="162"/>
      <c r="M3216" s="29" t="s">
        <v>5</v>
      </c>
      <c r="N3216" s="162">
        <v>1</v>
      </c>
      <c r="O3216" s="29"/>
      <c r="P3216" s="29">
        <v>2016</v>
      </c>
    </row>
    <row r="3217" spans="1:16" ht="15.75" customHeight="1" x14ac:dyDescent="0.25">
      <c r="A3217" s="104" t="s">
        <v>735</v>
      </c>
      <c r="B3217" s="18" t="s">
        <v>682</v>
      </c>
      <c r="C3217" s="91">
        <v>707395.84</v>
      </c>
      <c r="D3217" s="91"/>
      <c r="E3217" s="91"/>
      <c r="F3217" s="91"/>
      <c r="G3217" s="91">
        <f t="shared" si="42"/>
        <v>707395.84</v>
      </c>
      <c r="H3217" s="102">
        <v>42486</v>
      </c>
      <c r="I3217" s="120">
        <v>42502</v>
      </c>
      <c r="J3217" s="120"/>
      <c r="K3217" s="120"/>
      <c r="L3217" s="162"/>
      <c r="M3217" s="29" t="s">
        <v>5</v>
      </c>
      <c r="N3217" s="162">
        <v>1</v>
      </c>
      <c r="O3217" s="29">
        <v>369</v>
      </c>
      <c r="P3217" s="29">
        <v>2016</v>
      </c>
    </row>
    <row r="3218" spans="1:16" ht="15.75" customHeight="1" x14ac:dyDescent="0.25">
      <c r="A3218" s="104" t="s">
        <v>690</v>
      </c>
      <c r="B3218" s="155" t="s">
        <v>225</v>
      </c>
      <c r="C3218" s="91">
        <v>1884784.14</v>
      </c>
      <c r="D3218" s="91"/>
      <c r="E3218" s="91"/>
      <c r="F3218" s="91"/>
      <c r="G3218" s="91">
        <f t="shared" si="42"/>
        <v>1884784.14</v>
      </c>
      <c r="H3218" s="102">
        <v>42496</v>
      </c>
      <c r="I3218" s="120">
        <v>42496</v>
      </c>
      <c r="J3218" s="120"/>
      <c r="K3218" s="120"/>
      <c r="L3218" s="162"/>
      <c r="M3218" s="29" t="s">
        <v>5</v>
      </c>
      <c r="N3218" s="162">
        <v>1</v>
      </c>
      <c r="O3218" s="29">
        <v>1043</v>
      </c>
      <c r="P3218" s="29">
        <v>2016</v>
      </c>
    </row>
    <row r="3219" spans="1:16" ht="15.75" customHeight="1" x14ac:dyDescent="0.25">
      <c r="A3219" s="104" t="s">
        <v>499</v>
      </c>
      <c r="B3219" s="18" t="s">
        <v>782</v>
      </c>
      <c r="C3219" s="91">
        <v>517908.37</v>
      </c>
      <c r="D3219" s="91"/>
      <c r="E3219" s="91"/>
      <c r="F3219" s="91"/>
      <c r="G3219" s="91">
        <f t="shared" si="42"/>
        <v>517908.37</v>
      </c>
      <c r="H3219" s="102">
        <v>42566</v>
      </c>
      <c r="I3219" s="120">
        <v>42566</v>
      </c>
      <c r="J3219" s="120"/>
      <c r="K3219" s="120"/>
      <c r="L3219" s="162"/>
      <c r="M3219" s="29" t="s">
        <v>5</v>
      </c>
      <c r="N3219" s="162">
        <v>1</v>
      </c>
      <c r="O3219" s="29">
        <v>344</v>
      </c>
      <c r="P3219" s="29">
        <v>2016</v>
      </c>
    </row>
    <row r="3220" spans="1:16" ht="15.75" customHeight="1" x14ac:dyDescent="0.25">
      <c r="A3220" s="104" t="s">
        <v>821</v>
      </c>
      <c r="B3220" s="155" t="s">
        <v>1660</v>
      </c>
      <c r="C3220" s="91">
        <v>760075.76</v>
      </c>
      <c r="D3220" s="91"/>
      <c r="E3220" s="91"/>
      <c r="F3220" s="91"/>
      <c r="G3220" s="91">
        <f t="shared" si="42"/>
        <v>760075.76</v>
      </c>
      <c r="H3220" s="102">
        <v>42545</v>
      </c>
      <c r="I3220" s="120">
        <v>42545</v>
      </c>
      <c r="J3220" s="120"/>
      <c r="K3220" s="120"/>
      <c r="L3220" s="162"/>
      <c r="M3220" s="29" t="s">
        <v>6</v>
      </c>
      <c r="N3220" s="162">
        <v>1</v>
      </c>
      <c r="O3220" s="29">
        <v>690</v>
      </c>
      <c r="P3220" s="29">
        <v>2016</v>
      </c>
    </row>
    <row r="3221" spans="1:16" ht="15.75" customHeight="1" x14ac:dyDescent="0.25">
      <c r="A3221" s="104" t="s">
        <v>934</v>
      </c>
      <c r="B3221" s="18" t="s">
        <v>63</v>
      </c>
      <c r="C3221" s="91">
        <v>1169782.31</v>
      </c>
      <c r="D3221" s="91"/>
      <c r="E3221" s="91"/>
      <c r="F3221" s="91"/>
      <c r="G3221" s="91">
        <f t="shared" si="42"/>
        <v>1169782.31</v>
      </c>
      <c r="H3221" s="102">
        <v>42565</v>
      </c>
      <c r="I3221" s="120">
        <v>42565</v>
      </c>
      <c r="J3221" s="120"/>
      <c r="K3221" s="120"/>
      <c r="L3221" s="162"/>
      <c r="M3221" s="29" t="s">
        <v>5</v>
      </c>
      <c r="N3221" s="162">
        <v>1</v>
      </c>
      <c r="O3221" s="29"/>
      <c r="P3221" s="29">
        <v>2016</v>
      </c>
    </row>
    <row r="3222" spans="1:16" ht="15.75" customHeight="1" x14ac:dyDescent="0.25">
      <c r="A3222" s="104" t="s">
        <v>271</v>
      </c>
      <c r="B3222" s="18" t="s">
        <v>23</v>
      </c>
      <c r="C3222" s="91">
        <v>981062.06</v>
      </c>
      <c r="D3222" s="91"/>
      <c r="E3222" s="91"/>
      <c r="F3222" s="91"/>
      <c r="G3222" s="91">
        <f t="shared" si="42"/>
        <v>981062.06</v>
      </c>
      <c r="H3222" s="102">
        <v>42578</v>
      </c>
      <c r="I3222" s="120">
        <v>42578</v>
      </c>
      <c r="J3222" s="120"/>
      <c r="K3222" s="120"/>
      <c r="L3222" s="162"/>
      <c r="M3222" s="29" t="s">
        <v>5</v>
      </c>
      <c r="N3222" s="162">
        <v>1</v>
      </c>
      <c r="O3222" s="29">
        <v>505</v>
      </c>
      <c r="P3222" s="29">
        <v>2016</v>
      </c>
    </row>
    <row r="3223" spans="1:16" ht="15.75" customHeight="1" x14ac:dyDescent="0.25">
      <c r="A3223" s="104" t="s">
        <v>972</v>
      </c>
      <c r="B3223" s="18" t="s">
        <v>689</v>
      </c>
      <c r="C3223" s="91">
        <v>239825.56</v>
      </c>
      <c r="D3223" s="91"/>
      <c r="E3223" s="91"/>
      <c r="F3223" s="91"/>
      <c r="G3223" s="91">
        <f t="shared" si="42"/>
        <v>239825.56</v>
      </c>
      <c r="H3223" s="102">
        <v>42562</v>
      </c>
      <c r="I3223" s="120">
        <v>42561</v>
      </c>
      <c r="J3223" s="120"/>
      <c r="K3223" s="120"/>
      <c r="L3223" s="162"/>
      <c r="M3223" s="29" t="s">
        <v>5</v>
      </c>
      <c r="N3223" s="162">
        <v>1</v>
      </c>
      <c r="O3223" s="29">
        <v>286</v>
      </c>
      <c r="P3223" s="29">
        <v>2016</v>
      </c>
    </row>
    <row r="3224" spans="1:16" ht="15.75" customHeight="1" x14ac:dyDescent="0.25">
      <c r="A3224" s="104" t="s">
        <v>1032</v>
      </c>
      <c r="B3224" s="18" t="s">
        <v>63</v>
      </c>
      <c r="C3224" s="91">
        <v>730085.72</v>
      </c>
      <c r="D3224" s="91"/>
      <c r="E3224" s="91"/>
      <c r="F3224" s="91"/>
      <c r="G3224" s="91">
        <f t="shared" si="42"/>
        <v>730085.72</v>
      </c>
      <c r="H3224" s="102">
        <v>42585</v>
      </c>
      <c r="I3224" s="120">
        <v>42585</v>
      </c>
      <c r="J3224" s="120"/>
      <c r="K3224" s="120"/>
      <c r="L3224" s="162"/>
      <c r="M3224" s="29" t="s">
        <v>6</v>
      </c>
      <c r="N3224" s="162">
        <v>1</v>
      </c>
      <c r="O3224" s="29">
        <v>396.4</v>
      </c>
      <c r="P3224" s="29">
        <v>2016</v>
      </c>
    </row>
    <row r="3225" spans="1:16" ht="15.75" customHeight="1" x14ac:dyDescent="0.25">
      <c r="A3225" s="104" t="s">
        <v>969</v>
      </c>
      <c r="B3225" s="18" t="s">
        <v>63</v>
      </c>
      <c r="C3225" s="91">
        <v>1483963.55</v>
      </c>
      <c r="D3225" s="91"/>
      <c r="E3225" s="91"/>
      <c r="F3225" s="91"/>
      <c r="G3225" s="91">
        <f t="shared" si="42"/>
        <v>1483963.55</v>
      </c>
      <c r="H3225" s="102">
        <v>42573</v>
      </c>
      <c r="I3225" s="120">
        <v>42573</v>
      </c>
      <c r="J3225" s="120"/>
      <c r="K3225" s="120"/>
      <c r="L3225" s="162"/>
      <c r="M3225" s="29" t="s">
        <v>6</v>
      </c>
      <c r="N3225" s="162">
        <v>1</v>
      </c>
      <c r="O3225" s="29">
        <v>643.20000000000005</v>
      </c>
      <c r="P3225" s="29">
        <v>2016</v>
      </c>
    </row>
    <row r="3226" spans="1:16" ht="15.75" customHeight="1" x14ac:dyDescent="0.25">
      <c r="A3226" s="104" t="s">
        <v>930</v>
      </c>
      <c r="B3226" s="155" t="s">
        <v>246</v>
      </c>
      <c r="C3226" s="91">
        <v>1000047.6</v>
      </c>
      <c r="D3226" s="91"/>
      <c r="E3226" s="91"/>
      <c r="F3226" s="91"/>
      <c r="G3226" s="91">
        <f t="shared" si="42"/>
        <v>1000047.6</v>
      </c>
      <c r="H3226" s="102">
        <v>42562</v>
      </c>
      <c r="I3226" s="120">
        <v>42562</v>
      </c>
      <c r="J3226" s="120"/>
      <c r="K3226" s="120"/>
      <c r="L3226" s="162"/>
      <c r="M3226" s="29" t="s">
        <v>5</v>
      </c>
      <c r="N3226" s="162">
        <v>1</v>
      </c>
      <c r="O3226" s="29"/>
      <c r="P3226" s="29">
        <v>2016</v>
      </c>
    </row>
    <row r="3227" spans="1:16" ht="15.75" customHeight="1" x14ac:dyDescent="0.25">
      <c r="A3227" s="104" t="s">
        <v>542</v>
      </c>
      <c r="B3227" s="18" t="s">
        <v>498</v>
      </c>
      <c r="C3227" s="91">
        <v>798463.8</v>
      </c>
      <c r="D3227" s="91"/>
      <c r="E3227" s="91"/>
      <c r="F3227" s="91"/>
      <c r="G3227" s="91">
        <f t="shared" si="42"/>
        <v>798463.8</v>
      </c>
      <c r="H3227" s="102">
        <v>42576</v>
      </c>
      <c r="I3227" s="120">
        <v>42576</v>
      </c>
      <c r="J3227" s="120"/>
      <c r="K3227" s="120"/>
      <c r="L3227" s="162"/>
      <c r="M3227" s="29" t="s">
        <v>5</v>
      </c>
      <c r="N3227" s="162">
        <v>1</v>
      </c>
      <c r="O3227" s="29">
        <v>595</v>
      </c>
      <c r="P3227" s="29">
        <v>2016</v>
      </c>
    </row>
    <row r="3228" spans="1:16" ht="15.75" customHeight="1" x14ac:dyDescent="0.25">
      <c r="A3228" s="104" t="s">
        <v>970</v>
      </c>
      <c r="B3228" s="18" t="s">
        <v>402</v>
      </c>
      <c r="C3228" s="91">
        <v>933813.36</v>
      </c>
      <c r="D3228" s="91"/>
      <c r="E3228" s="91"/>
      <c r="F3228" s="91"/>
      <c r="G3228" s="91">
        <f t="shared" si="42"/>
        <v>933813.36</v>
      </c>
      <c r="H3228" s="102">
        <v>42573</v>
      </c>
      <c r="I3228" s="120">
        <v>42573</v>
      </c>
      <c r="J3228" s="120"/>
      <c r="K3228" s="120"/>
      <c r="L3228" s="162"/>
      <c r="M3228" s="29" t="s">
        <v>5</v>
      </c>
      <c r="N3228" s="162">
        <v>1</v>
      </c>
      <c r="O3228" s="29"/>
      <c r="P3228" s="29">
        <v>2016</v>
      </c>
    </row>
    <row r="3229" spans="1:16" ht="15.75" customHeight="1" x14ac:dyDescent="0.25">
      <c r="A3229" s="104" t="s">
        <v>88</v>
      </c>
      <c r="B3229" s="18" t="s">
        <v>974</v>
      </c>
      <c r="C3229" s="91">
        <v>1238365.04</v>
      </c>
      <c r="D3229" s="91"/>
      <c r="E3229" s="91"/>
      <c r="F3229" s="91"/>
      <c r="G3229" s="91">
        <f t="shared" si="42"/>
        <v>1238365.04</v>
      </c>
      <c r="H3229" s="102">
        <v>42580</v>
      </c>
      <c r="I3229" s="120">
        <v>42580</v>
      </c>
      <c r="J3229" s="120"/>
      <c r="K3229" s="120"/>
      <c r="L3229" s="162"/>
      <c r="M3229" s="29" t="s">
        <v>5</v>
      </c>
      <c r="N3229" s="162">
        <v>1</v>
      </c>
      <c r="O3229" s="29">
        <v>569.95000000000005</v>
      </c>
      <c r="P3229" s="29">
        <v>2016</v>
      </c>
    </row>
    <row r="3230" spans="1:16" ht="15.75" customHeight="1" x14ac:dyDescent="0.25">
      <c r="A3230" s="104" t="s">
        <v>448</v>
      </c>
      <c r="B3230" s="18" t="s">
        <v>85</v>
      </c>
      <c r="C3230" s="91">
        <v>1380131.31</v>
      </c>
      <c r="D3230" s="91"/>
      <c r="E3230" s="91"/>
      <c r="F3230" s="91"/>
      <c r="G3230" s="91">
        <f t="shared" ref="G3230:G3293" si="43">C3230-D3230+F3230</f>
        <v>1380131.31</v>
      </c>
      <c r="H3230" s="102">
        <v>42565</v>
      </c>
      <c r="I3230" s="120">
        <v>42565</v>
      </c>
      <c r="J3230" s="120"/>
      <c r="K3230" s="120"/>
      <c r="L3230" s="162"/>
      <c r="M3230" s="29" t="s">
        <v>5</v>
      </c>
      <c r="N3230" s="162">
        <v>1</v>
      </c>
      <c r="O3230" s="29">
        <v>565</v>
      </c>
      <c r="P3230" s="29">
        <v>2016</v>
      </c>
    </row>
    <row r="3231" spans="1:16" ht="15.75" customHeight="1" x14ac:dyDescent="0.25">
      <c r="A3231" s="104" t="s">
        <v>971</v>
      </c>
      <c r="B3231" s="18" t="s">
        <v>402</v>
      </c>
      <c r="C3231" s="91">
        <v>906260.27</v>
      </c>
      <c r="D3231" s="91"/>
      <c r="E3231" s="91"/>
      <c r="F3231" s="91"/>
      <c r="G3231" s="91">
        <f t="shared" si="43"/>
        <v>906260.27</v>
      </c>
      <c r="H3231" s="102">
        <v>42573</v>
      </c>
      <c r="I3231" s="120">
        <v>42573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ht="15.75" customHeight="1" x14ac:dyDescent="0.25">
      <c r="A3232" s="104" t="s">
        <v>967</v>
      </c>
      <c r="B3232" s="18" t="s">
        <v>974</v>
      </c>
      <c r="C3232" s="91">
        <v>1102113.32</v>
      </c>
      <c r="D3232" s="91"/>
      <c r="E3232" s="91"/>
      <c r="F3232" s="91"/>
      <c r="G3232" s="91">
        <f t="shared" si="43"/>
        <v>1102113.32</v>
      </c>
      <c r="H3232" s="102">
        <v>42559</v>
      </c>
      <c r="I3232" s="120">
        <v>42559</v>
      </c>
      <c r="J3232" s="120"/>
      <c r="K3232" s="120"/>
      <c r="L3232" s="162"/>
      <c r="M3232" s="29" t="s">
        <v>5</v>
      </c>
      <c r="N3232" s="162">
        <v>1</v>
      </c>
      <c r="O3232" s="29"/>
      <c r="P3232" s="29">
        <v>2016</v>
      </c>
    </row>
    <row r="3233" spans="1:16" ht="15.75" customHeight="1" x14ac:dyDescent="0.25">
      <c r="A3233" s="104" t="s">
        <v>302</v>
      </c>
      <c r="B3233" s="18" t="s">
        <v>23</v>
      </c>
      <c r="C3233" s="91">
        <v>1092764.45</v>
      </c>
      <c r="D3233" s="91"/>
      <c r="E3233" s="91"/>
      <c r="F3233" s="91"/>
      <c r="G3233" s="91">
        <f t="shared" si="43"/>
        <v>1092764.45</v>
      </c>
      <c r="H3233" s="102">
        <v>42591</v>
      </c>
      <c r="I3233" s="120">
        <v>42592</v>
      </c>
      <c r="J3233" s="120"/>
      <c r="K3233" s="120"/>
      <c r="L3233" s="162"/>
      <c r="M3233" s="29" t="s">
        <v>5</v>
      </c>
      <c r="N3233" s="162">
        <v>1</v>
      </c>
      <c r="O3233" s="29">
        <v>586.5</v>
      </c>
      <c r="P3233" s="29">
        <v>2016</v>
      </c>
    </row>
    <row r="3234" spans="1:16" ht="15.75" customHeight="1" x14ac:dyDescent="0.25">
      <c r="A3234" s="104" t="s">
        <v>968</v>
      </c>
      <c r="B3234" s="18" t="s">
        <v>974</v>
      </c>
      <c r="C3234" s="91">
        <v>1372442.92</v>
      </c>
      <c r="D3234" s="91"/>
      <c r="E3234" s="91"/>
      <c r="F3234" s="91"/>
      <c r="G3234" s="91">
        <f t="shared" si="43"/>
        <v>1372442.92</v>
      </c>
      <c r="H3234" s="102">
        <v>42576</v>
      </c>
      <c r="I3234" s="120">
        <v>42576</v>
      </c>
      <c r="J3234" s="120"/>
      <c r="K3234" s="120"/>
      <c r="L3234" s="162"/>
      <c r="M3234" s="29" t="s">
        <v>5</v>
      </c>
      <c r="N3234" s="162">
        <v>1</v>
      </c>
      <c r="O3234" s="29"/>
      <c r="P3234" s="29">
        <v>2016</v>
      </c>
    </row>
    <row r="3235" spans="1:16" ht="15.75" customHeight="1" x14ac:dyDescent="0.25">
      <c r="A3235" s="104" t="s">
        <v>2125</v>
      </c>
      <c r="B3235" s="18" t="s">
        <v>10</v>
      </c>
      <c r="C3235" s="91">
        <v>1115457.33</v>
      </c>
      <c r="D3235" s="91"/>
      <c r="E3235" s="91"/>
      <c r="F3235" s="91"/>
      <c r="G3235" s="91">
        <f t="shared" si="43"/>
        <v>1115457.33</v>
      </c>
      <c r="H3235" s="102">
        <v>42538</v>
      </c>
      <c r="I3235" s="120">
        <v>42538</v>
      </c>
      <c r="J3235" s="120"/>
      <c r="K3235" s="120"/>
      <c r="L3235" s="162"/>
      <c r="M3235" s="29" t="s">
        <v>6</v>
      </c>
      <c r="N3235" s="162">
        <v>1</v>
      </c>
      <c r="O3235" s="29">
        <v>746.7</v>
      </c>
      <c r="P3235" s="29">
        <v>2016</v>
      </c>
    </row>
    <row r="3236" spans="1:16" ht="15.75" customHeight="1" x14ac:dyDescent="0.25">
      <c r="A3236" s="104" t="s">
        <v>938</v>
      </c>
      <c r="B3236" s="18" t="s">
        <v>757</v>
      </c>
      <c r="C3236" s="91">
        <v>522003.69</v>
      </c>
      <c r="D3236" s="91"/>
      <c r="E3236" s="91"/>
      <c r="F3236" s="91"/>
      <c r="G3236" s="91">
        <f t="shared" si="43"/>
        <v>522003.69</v>
      </c>
      <c r="H3236" s="102">
        <v>42535</v>
      </c>
      <c r="I3236" s="120">
        <v>42535</v>
      </c>
      <c r="J3236" s="120"/>
      <c r="K3236" s="120"/>
      <c r="L3236" s="162"/>
      <c r="M3236" s="29" t="s">
        <v>939</v>
      </c>
      <c r="N3236" s="29">
        <v>2</v>
      </c>
      <c r="O3236" s="29"/>
      <c r="P3236" s="29">
        <v>2016</v>
      </c>
    </row>
    <row r="3237" spans="1:16" ht="15.75" customHeight="1" x14ac:dyDescent="0.25">
      <c r="A3237" s="104" t="s">
        <v>1136</v>
      </c>
      <c r="B3237" s="18" t="s">
        <v>498</v>
      </c>
      <c r="C3237" s="91">
        <v>1023673.65</v>
      </c>
      <c r="D3237" s="91"/>
      <c r="E3237" s="91"/>
      <c r="F3237" s="91"/>
      <c r="G3237" s="91">
        <f t="shared" si="43"/>
        <v>1023673.65</v>
      </c>
      <c r="H3237" s="102">
        <v>42606</v>
      </c>
      <c r="I3237" s="120">
        <v>42606</v>
      </c>
      <c r="J3237" s="120"/>
      <c r="K3237" s="120"/>
      <c r="L3237" s="162"/>
      <c r="M3237" s="29" t="s">
        <v>5</v>
      </c>
      <c r="N3237" s="162">
        <v>1</v>
      </c>
      <c r="O3237" s="29">
        <v>580.6</v>
      </c>
      <c r="P3237" s="29">
        <v>2016</v>
      </c>
    </row>
    <row r="3238" spans="1:16" ht="15.75" customHeight="1" x14ac:dyDescent="0.25">
      <c r="A3238" s="104" t="s">
        <v>973</v>
      </c>
      <c r="B3238" s="18" t="s">
        <v>689</v>
      </c>
      <c r="C3238" s="91">
        <v>338634.04</v>
      </c>
      <c r="D3238" s="91"/>
      <c r="E3238" s="91"/>
      <c r="F3238" s="91"/>
      <c r="G3238" s="91">
        <f t="shared" si="43"/>
        <v>338634.04</v>
      </c>
      <c r="H3238" s="102">
        <v>42559</v>
      </c>
      <c r="I3238" s="120">
        <v>42559</v>
      </c>
      <c r="J3238" s="120"/>
      <c r="K3238" s="120"/>
      <c r="L3238" s="162"/>
      <c r="M3238" s="29" t="s">
        <v>5</v>
      </c>
      <c r="N3238" s="162">
        <v>1</v>
      </c>
      <c r="O3238" s="29">
        <v>244.62</v>
      </c>
      <c r="P3238" s="29">
        <v>2016</v>
      </c>
    </row>
    <row r="3239" spans="1:16" ht="15.75" customHeight="1" x14ac:dyDescent="0.25">
      <c r="A3239" s="104" t="s">
        <v>478</v>
      </c>
      <c r="B3239" s="18" t="s">
        <v>1060</v>
      </c>
      <c r="C3239" s="91">
        <v>975482.4</v>
      </c>
      <c r="D3239" s="91"/>
      <c r="E3239" s="91"/>
      <c r="F3239" s="91"/>
      <c r="G3239" s="91">
        <f t="shared" si="43"/>
        <v>975482.4</v>
      </c>
      <c r="H3239" s="102">
        <v>42605</v>
      </c>
      <c r="I3239" s="120">
        <v>42605</v>
      </c>
      <c r="J3239" s="120"/>
      <c r="K3239" s="120"/>
      <c r="L3239" s="162"/>
      <c r="M3239" s="29" t="s">
        <v>5</v>
      </c>
      <c r="N3239" s="162">
        <v>1</v>
      </c>
      <c r="O3239" s="29">
        <v>365</v>
      </c>
      <c r="P3239" s="29">
        <v>2016</v>
      </c>
    </row>
    <row r="3240" spans="1:16" ht="15.75" customHeight="1" x14ac:dyDescent="0.25">
      <c r="A3240" s="104" t="s">
        <v>301</v>
      </c>
      <c r="B3240" s="18" t="s">
        <v>23</v>
      </c>
      <c r="C3240" s="91">
        <v>1117340.24</v>
      </c>
      <c r="D3240" s="91"/>
      <c r="E3240" s="91"/>
      <c r="F3240" s="91"/>
      <c r="G3240" s="91">
        <f t="shared" si="43"/>
        <v>1117340.24</v>
      </c>
      <c r="H3240" s="102">
        <v>42605</v>
      </c>
      <c r="I3240" s="120">
        <v>42605</v>
      </c>
      <c r="J3240" s="120"/>
      <c r="K3240" s="120"/>
      <c r="L3240" s="162"/>
      <c r="M3240" s="29" t="s">
        <v>5</v>
      </c>
      <c r="N3240" s="162">
        <v>1</v>
      </c>
      <c r="O3240" s="29">
        <v>591.85</v>
      </c>
      <c r="P3240" s="29">
        <v>2016</v>
      </c>
    </row>
    <row r="3241" spans="1:16" ht="15.75" customHeight="1" x14ac:dyDescent="0.25">
      <c r="A3241" s="104" t="s">
        <v>303</v>
      </c>
      <c r="B3241" s="18" t="s">
        <v>23</v>
      </c>
      <c r="C3241" s="91">
        <v>1081904.3</v>
      </c>
      <c r="D3241" s="91"/>
      <c r="E3241" s="91"/>
      <c r="F3241" s="91"/>
      <c r="G3241" s="91">
        <f t="shared" si="43"/>
        <v>1081904.3</v>
      </c>
      <c r="H3241" s="102">
        <v>42605</v>
      </c>
      <c r="I3241" s="120">
        <v>42605</v>
      </c>
      <c r="J3241" s="120"/>
      <c r="K3241" s="120"/>
      <c r="L3241" s="162"/>
      <c r="M3241" s="29" t="s">
        <v>5</v>
      </c>
      <c r="N3241" s="162">
        <v>1</v>
      </c>
      <c r="O3241" s="29">
        <v>583.79999999999995</v>
      </c>
      <c r="P3241" s="29">
        <v>2016</v>
      </c>
    </row>
    <row r="3242" spans="1:16" ht="15.75" customHeight="1" x14ac:dyDescent="0.25">
      <c r="A3242" s="104" t="s">
        <v>304</v>
      </c>
      <c r="B3242" s="18" t="s">
        <v>23</v>
      </c>
      <c r="C3242" s="91">
        <v>1032879.11</v>
      </c>
      <c r="D3242" s="91"/>
      <c r="E3242" s="91"/>
      <c r="F3242" s="91"/>
      <c r="G3242" s="91">
        <f t="shared" si="43"/>
        <v>1032879.11</v>
      </c>
      <c r="H3242" s="102">
        <v>42618</v>
      </c>
      <c r="I3242" s="120">
        <v>42618</v>
      </c>
      <c r="J3242" s="120"/>
      <c r="K3242" s="120"/>
      <c r="L3242" s="162"/>
      <c r="M3242" s="29" t="s">
        <v>5</v>
      </c>
      <c r="N3242" s="162">
        <v>1</v>
      </c>
      <c r="O3242" s="29">
        <v>581.65</v>
      </c>
      <c r="P3242" s="29">
        <v>2016</v>
      </c>
    </row>
    <row r="3243" spans="1:16" ht="15.75" customHeight="1" x14ac:dyDescent="0.25">
      <c r="A3243" s="104" t="s">
        <v>1116</v>
      </c>
      <c r="B3243" s="104" t="s">
        <v>1</v>
      </c>
      <c r="C3243" s="91">
        <v>1231128.75</v>
      </c>
      <c r="D3243" s="91"/>
      <c r="E3243" s="91" t="s">
        <v>42</v>
      </c>
      <c r="F3243" s="91">
        <v>112847</v>
      </c>
      <c r="G3243" s="91">
        <f t="shared" si="43"/>
        <v>1343975.75</v>
      </c>
      <c r="H3243" s="102">
        <v>42618</v>
      </c>
      <c r="I3243" s="120">
        <v>42618</v>
      </c>
      <c r="J3243" s="120">
        <v>42661</v>
      </c>
      <c r="K3243" s="120">
        <v>42661</v>
      </c>
      <c r="L3243" s="162"/>
      <c r="M3243" s="29" t="s">
        <v>5</v>
      </c>
      <c r="N3243" s="162">
        <v>1</v>
      </c>
      <c r="O3243" s="29">
        <v>633</v>
      </c>
      <c r="P3243" s="29">
        <v>2016</v>
      </c>
    </row>
    <row r="3244" spans="1:16" ht="15.75" customHeight="1" x14ac:dyDescent="0.25">
      <c r="A3244" s="104" t="s">
        <v>819</v>
      </c>
      <c r="B3244" s="18" t="s">
        <v>682</v>
      </c>
      <c r="C3244" s="91">
        <v>693168.58</v>
      </c>
      <c r="D3244" s="91"/>
      <c r="E3244" s="91"/>
      <c r="F3244" s="91"/>
      <c r="G3244" s="91">
        <f t="shared" si="43"/>
        <v>693168.58</v>
      </c>
      <c r="H3244" s="102">
        <v>42531</v>
      </c>
      <c r="I3244" s="120">
        <v>42531</v>
      </c>
      <c r="J3244" s="120"/>
      <c r="K3244" s="120"/>
      <c r="L3244" s="162"/>
      <c r="M3244" s="29" t="s">
        <v>5</v>
      </c>
      <c r="N3244" s="162">
        <v>1</v>
      </c>
      <c r="O3244" s="29"/>
      <c r="P3244" s="29">
        <v>2016</v>
      </c>
    </row>
    <row r="3245" spans="1:16" ht="15.75" customHeight="1" x14ac:dyDescent="0.25">
      <c r="A3245" s="104" t="s">
        <v>450</v>
      </c>
      <c r="B3245" s="18" t="s">
        <v>85</v>
      </c>
      <c r="C3245" s="91">
        <v>959391.98</v>
      </c>
      <c r="D3245" s="91"/>
      <c r="E3245" s="91"/>
      <c r="F3245" s="91"/>
      <c r="G3245" s="91">
        <f t="shared" si="43"/>
        <v>959391.98</v>
      </c>
      <c r="H3245" s="102">
        <v>42592</v>
      </c>
      <c r="I3245" s="120">
        <v>42592</v>
      </c>
      <c r="J3245" s="120"/>
      <c r="K3245" s="120"/>
      <c r="L3245" s="162"/>
      <c r="M3245" s="29" t="s">
        <v>5</v>
      </c>
      <c r="N3245" s="162">
        <v>1</v>
      </c>
      <c r="O3245" s="29">
        <v>386</v>
      </c>
      <c r="P3245" s="29">
        <v>2016</v>
      </c>
    </row>
    <row r="3246" spans="1:16" ht="15.75" customHeight="1" x14ac:dyDescent="0.25">
      <c r="A3246" s="104" t="s">
        <v>451</v>
      </c>
      <c r="B3246" s="18" t="s">
        <v>85</v>
      </c>
      <c r="C3246" s="91">
        <v>869406.94</v>
      </c>
      <c r="D3246" s="91"/>
      <c r="E3246" s="91"/>
      <c r="F3246" s="91"/>
      <c r="G3246" s="91">
        <f t="shared" si="43"/>
        <v>869406.94</v>
      </c>
      <c r="H3246" s="102">
        <v>42592</v>
      </c>
      <c r="I3246" s="120">
        <v>42592</v>
      </c>
      <c r="J3246" s="120"/>
      <c r="K3246" s="120"/>
      <c r="L3246" s="162"/>
      <c r="M3246" s="29" t="s">
        <v>5</v>
      </c>
      <c r="N3246" s="162">
        <v>1</v>
      </c>
      <c r="O3246" s="29">
        <v>571</v>
      </c>
      <c r="P3246" s="29">
        <v>2016</v>
      </c>
    </row>
    <row r="3247" spans="1:16" ht="15.75" customHeight="1" x14ac:dyDescent="0.25">
      <c r="A3247" s="104" t="s">
        <v>500</v>
      </c>
      <c r="B3247" s="18" t="s">
        <v>782</v>
      </c>
      <c r="C3247" s="91">
        <v>1069812.31</v>
      </c>
      <c r="D3247" s="91"/>
      <c r="E3247" s="18"/>
      <c r="F3247" s="91"/>
      <c r="G3247" s="91">
        <f t="shared" si="43"/>
        <v>1069812.31</v>
      </c>
      <c r="H3247" s="102">
        <v>42611</v>
      </c>
      <c r="I3247" s="120">
        <v>42611</v>
      </c>
      <c r="J3247" s="120"/>
      <c r="K3247" s="120"/>
      <c r="L3247" s="162"/>
      <c r="M3247" s="29" t="s">
        <v>5</v>
      </c>
      <c r="N3247" s="162">
        <v>1</v>
      </c>
      <c r="O3247" s="29">
        <v>567</v>
      </c>
      <c r="P3247" s="29" t="s">
        <v>3595</v>
      </c>
    </row>
    <row r="3248" spans="1:16" ht="15.75" customHeight="1" x14ac:dyDescent="0.25">
      <c r="A3248" s="104" t="s">
        <v>500</v>
      </c>
      <c r="B3248" s="18" t="s">
        <v>3543</v>
      </c>
      <c r="C3248" s="91">
        <v>247876.8</v>
      </c>
      <c r="D3248" s="91"/>
      <c r="E3248" s="18"/>
      <c r="F3248" s="91"/>
      <c r="G3248" s="91">
        <f t="shared" si="43"/>
        <v>247876.8</v>
      </c>
      <c r="H3248" s="102"/>
      <c r="I3248" s="120"/>
      <c r="J3248" s="120">
        <v>43762</v>
      </c>
      <c r="K3248" s="120">
        <v>43830</v>
      </c>
      <c r="L3248" s="162">
        <v>2019</v>
      </c>
      <c r="M3248" s="29" t="s">
        <v>4105</v>
      </c>
      <c r="N3248" s="162">
        <v>1</v>
      </c>
      <c r="O3248" s="29">
        <v>567</v>
      </c>
      <c r="P3248" s="29" t="s">
        <v>3595</v>
      </c>
    </row>
    <row r="3249" spans="1:16" ht="15.75" customHeight="1" x14ac:dyDescent="0.25">
      <c r="A3249" s="104" t="s">
        <v>1163</v>
      </c>
      <c r="B3249" s="18" t="s">
        <v>1006</v>
      </c>
      <c r="C3249" s="91">
        <v>614264.94999999995</v>
      </c>
      <c r="D3249" s="91"/>
      <c r="E3249" s="91"/>
      <c r="F3249" s="91"/>
      <c r="G3249" s="91">
        <f t="shared" si="43"/>
        <v>614264.94999999995</v>
      </c>
      <c r="H3249" s="102">
        <v>42626</v>
      </c>
      <c r="I3249" s="120">
        <v>42626</v>
      </c>
      <c r="J3249" s="120"/>
      <c r="K3249" s="120"/>
      <c r="L3249" s="162"/>
      <c r="M3249" s="29" t="s">
        <v>5</v>
      </c>
      <c r="N3249" s="162">
        <v>1</v>
      </c>
      <c r="O3249" s="29">
        <v>266</v>
      </c>
      <c r="P3249" s="29">
        <v>2016</v>
      </c>
    </row>
    <row r="3250" spans="1:16" ht="15.75" customHeight="1" x14ac:dyDescent="0.25">
      <c r="A3250" s="104" t="s">
        <v>1164</v>
      </c>
      <c r="B3250" s="18" t="s">
        <v>1006</v>
      </c>
      <c r="C3250" s="91">
        <v>631283.86</v>
      </c>
      <c r="D3250" s="91"/>
      <c r="E3250" s="91"/>
      <c r="F3250" s="91"/>
      <c r="G3250" s="91">
        <f t="shared" si="43"/>
        <v>631283.86</v>
      </c>
      <c r="H3250" s="102">
        <v>42626</v>
      </c>
      <c r="I3250" s="120">
        <v>42626</v>
      </c>
      <c r="J3250" s="120"/>
      <c r="K3250" s="120"/>
      <c r="L3250" s="162"/>
      <c r="M3250" s="29" t="s">
        <v>5</v>
      </c>
      <c r="N3250" s="162">
        <v>1</v>
      </c>
      <c r="O3250" s="29">
        <v>278</v>
      </c>
      <c r="P3250" s="29">
        <v>2016</v>
      </c>
    </row>
    <row r="3251" spans="1:16" ht="15.75" customHeight="1" x14ac:dyDescent="0.25">
      <c r="A3251" s="104" t="s">
        <v>818</v>
      </c>
      <c r="B3251" s="18" t="s">
        <v>682</v>
      </c>
      <c r="C3251" s="91">
        <v>1191705.6000000001</v>
      </c>
      <c r="D3251" s="91"/>
      <c r="E3251" s="91"/>
      <c r="F3251" s="91"/>
      <c r="G3251" s="91">
        <f t="shared" si="43"/>
        <v>1191705.6000000001</v>
      </c>
      <c r="H3251" s="102">
        <v>42628</v>
      </c>
      <c r="I3251" s="120">
        <v>42628</v>
      </c>
      <c r="J3251" s="120"/>
      <c r="K3251" s="120"/>
      <c r="L3251" s="162"/>
      <c r="M3251" s="29" t="s">
        <v>5</v>
      </c>
      <c r="N3251" s="162">
        <v>1</v>
      </c>
      <c r="O3251" s="29"/>
      <c r="P3251" s="29">
        <v>2016</v>
      </c>
    </row>
    <row r="3252" spans="1:16" ht="15.75" customHeight="1" x14ac:dyDescent="0.25">
      <c r="A3252" s="104" t="s">
        <v>1056</v>
      </c>
      <c r="B3252" s="18" t="s">
        <v>1057</v>
      </c>
      <c r="C3252" s="91">
        <v>921875.13</v>
      </c>
      <c r="D3252" s="91"/>
      <c r="E3252" s="91"/>
      <c r="F3252" s="91"/>
      <c r="G3252" s="91">
        <f t="shared" si="43"/>
        <v>921875.13</v>
      </c>
      <c r="H3252" s="102">
        <v>42607</v>
      </c>
      <c r="I3252" s="120">
        <v>42607</v>
      </c>
      <c r="J3252" s="120"/>
      <c r="K3252" s="120"/>
      <c r="L3252" s="162"/>
      <c r="M3252" s="29" t="s">
        <v>5</v>
      </c>
      <c r="N3252" s="162">
        <v>1</v>
      </c>
      <c r="O3252" s="29">
        <v>466</v>
      </c>
      <c r="P3252" s="29">
        <v>2016</v>
      </c>
    </row>
    <row r="3253" spans="1:16" ht="15.75" customHeight="1" x14ac:dyDescent="0.25">
      <c r="A3253" s="104" t="s">
        <v>1149</v>
      </c>
      <c r="B3253" s="18" t="s">
        <v>63</v>
      </c>
      <c r="C3253" s="91">
        <v>1159824.17</v>
      </c>
      <c r="D3253" s="91"/>
      <c r="E3253" s="91"/>
      <c r="F3253" s="91"/>
      <c r="G3253" s="91">
        <f t="shared" si="43"/>
        <v>1159824.17</v>
      </c>
      <c r="H3253" s="102">
        <v>42639</v>
      </c>
      <c r="I3253" s="120">
        <v>42639</v>
      </c>
      <c r="J3253" s="120"/>
      <c r="K3253" s="120"/>
      <c r="L3253" s="162"/>
      <c r="M3253" s="29" t="s">
        <v>6</v>
      </c>
      <c r="N3253" s="162">
        <v>1</v>
      </c>
      <c r="O3253" s="29">
        <v>706</v>
      </c>
      <c r="P3253" s="29">
        <v>2016</v>
      </c>
    </row>
    <row r="3254" spans="1:16" s="163" customFormat="1" ht="15.75" customHeight="1" x14ac:dyDescent="0.25">
      <c r="A3254" s="104" t="s">
        <v>1064</v>
      </c>
      <c r="B3254" s="18" t="s">
        <v>1060</v>
      </c>
      <c r="C3254" s="91">
        <v>957002.42</v>
      </c>
      <c r="D3254" s="91"/>
      <c r="E3254" s="91"/>
      <c r="F3254" s="91"/>
      <c r="G3254" s="91">
        <f t="shared" si="43"/>
        <v>957002.42</v>
      </c>
      <c r="H3254" s="102">
        <v>42621</v>
      </c>
      <c r="I3254" s="120">
        <v>42621</v>
      </c>
      <c r="J3254" s="120"/>
      <c r="K3254" s="120"/>
      <c r="L3254" s="162"/>
      <c r="M3254" s="29" t="s">
        <v>5</v>
      </c>
      <c r="N3254" s="162">
        <v>1</v>
      </c>
      <c r="O3254" s="29"/>
      <c r="P3254" s="29">
        <v>2016</v>
      </c>
    </row>
    <row r="3255" spans="1:16" s="163" customFormat="1" ht="15.75" customHeight="1" x14ac:dyDescent="0.25">
      <c r="A3255" s="104" t="s">
        <v>279</v>
      </c>
      <c r="B3255" s="18" t="s">
        <v>273</v>
      </c>
      <c r="C3255" s="91">
        <v>311973.12</v>
      </c>
      <c r="D3255" s="91"/>
      <c r="E3255" s="91"/>
      <c r="F3255" s="91"/>
      <c r="G3255" s="91">
        <f t="shared" si="43"/>
        <v>311973.12</v>
      </c>
      <c r="H3255" s="102">
        <v>42538</v>
      </c>
      <c r="I3255" s="120">
        <v>42538</v>
      </c>
      <c r="J3255" s="120"/>
      <c r="K3255" s="120"/>
      <c r="L3255" s="162"/>
      <c r="M3255" s="29" t="s">
        <v>6</v>
      </c>
      <c r="N3255" s="162">
        <v>1</v>
      </c>
      <c r="O3255" s="29">
        <v>585.41999999999996</v>
      </c>
      <c r="P3255" s="29">
        <v>2016</v>
      </c>
    </row>
    <row r="3256" spans="1:16" s="89" customFormat="1" ht="15.75" customHeight="1" x14ac:dyDescent="0.25">
      <c r="A3256" s="119" t="s">
        <v>279</v>
      </c>
      <c r="B3256" s="18" t="s">
        <v>3083</v>
      </c>
      <c r="C3256" s="91">
        <v>334744.15000000002</v>
      </c>
      <c r="D3256" s="118"/>
      <c r="E3256" s="118"/>
      <c r="F3256" s="118"/>
      <c r="G3256" s="91">
        <f t="shared" si="43"/>
        <v>334744.15000000002</v>
      </c>
      <c r="H3256" s="102">
        <v>44120</v>
      </c>
      <c r="I3256" s="120">
        <v>44145</v>
      </c>
      <c r="J3256" s="29"/>
      <c r="K3256" s="29"/>
      <c r="L3256" s="29"/>
      <c r="M3256" s="162" t="s">
        <v>3662</v>
      </c>
      <c r="N3256" s="162">
        <v>1</v>
      </c>
      <c r="O3256" s="162">
        <v>433.8</v>
      </c>
      <c r="P3256" s="162">
        <v>2020</v>
      </c>
    </row>
    <row r="3257" spans="1:16" s="163" customFormat="1" ht="15.75" customHeight="1" x14ac:dyDescent="0.25">
      <c r="A3257" s="104" t="s">
        <v>1318</v>
      </c>
      <c r="B3257" s="18" t="s">
        <v>291</v>
      </c>
      <c r="C3257" s="91">
        <v>1265003.96</v>
      </c>
      <c r="D3257" s="91"/>
      <c r="E3257" s="91"/>
      <c r="F3257" s="91"/>
      <c r="G3257" s="91">
        <f t="shared" si="43"/>
        <v>1265003.96</v>
      </c>
      <c r="H3257" s="102">
        <v>42636</v>
      </c>
      <c r="I3257" s="120">
        <v>42636</v>
      </c>
      <c r="J3257" s="120"/>
      <c r="K3257" s="120"/>
      <c r="L3257" s="162"/>
      <c r="M3257" s="29" t="s">
        <v>5</v>
      </c>
      <c r="N3257" s="162">
        <v>1</v>
      </c>
      <c r="O3257" s="29">
        <v>687</v>
      </c>
      <c r="P3257" s="29">
        <v>2016</v>
      </c>
    </row>
    <row r="3258" spans="1:16" s="163" customFormat="1" ht="15.75" customHeight="1" x14ac:dyDescent="0.25">
      <c r="A3258" s="104" t="s">
        <v>570</v>
      </c>
      <c r="B3258" s="155" t="s">
        <v>246</v>
      </c>
      <c r="C3258" s="91">
        <v>336464.9</v>
      </c>
      <c r="D3258" s="91"/>
      <c r="E3258" s="91"/>
      <c r="F3258" s="91"/>
      <c r="G3258" s="91">
        <f t="shared" si="43"/>
        <v>336464.9</v>
      </c>
      <c r="H3258" s="102">
        <v>42545</v>
      </c>
      <c r="I3258" s="120">
        <v>42597</v>
      </c>
      <c r="J3258" s="120"/>
      <c r="K3258" s="120"/>
      <c r="L3258" s="162"/>
      <c r="M3258" s="29" t="s">
        <v>940</v>
      </c>
      <c r="N3258" s="29">
        <v>3</v>
      </c>
      <c r="O3258" s="29"/>
      <c r="P3258" s="29">
        <v>2016</v>
      </c>
    </row>
    <row r="3259" spans="1:16" s="163" customFormat="1" ht="15.75" customHeight="1" x14ac:dyDescent="0.25">
      <c r="A3259" s="104" t="s">
        <v>1258</v>
      </c>
      <c r="B3259" s="18" t="s">
        <v>306</v>
      </c>
      <c r="C3259" s="91">
        <v>610000</v>
      </c>
      <c r="D3259" s="91"/>
      <c r="E3259" s="91"/>
      <c r="F3259" s="91"/>
      <c r="G3259" s="91">
        <f t="shared" si="43"/>
        <v>610000</v>
      </c>
      <c r="H3259" s="102">
        <v>42633</v>
      </c>
      <c r="I3259" s="120">
        <v>42635</v>
      </c>
      <c r="J3259" s="120"/>
      <c r="K3259" s="120"/>
      <c r="L3259" s="162"/>
      <c r="M3259" s="29" t="s">
        <v>5</v>
      </c>
      <c r="N3259" s="162">
        <v>1</v>
      </c>
      <c r="O3259" s="29">
        <v>358</v>
      </c>
      <c r="P3259" s="29">
        <v>2016</v>
      </c>
    </row>
    <row r="3260" spans="1:16" s="163" customFormat="1" ht="15.75" customHeight="1" x14ac:dyDescent="0.25">
      <c r="A3260" s="104" t="s">
        <v>1257</v>
      </c>
      <c r="B3260" s="18" t="s">
        <v>1259</v>
      </c>
      <c r="C3260" s="91">
        <v>1170905.75</v>
      </c>
      <c r="D3260" s="91"/>
      <c r="E3260" s="91"/>
      <c r="F3260" s="91"/>
      <c r="G3260" s="91">
        <f t="shared" si="43"/>
        <v>1170905.75</v>
      </c>
      <c r="H3260" s="102">
        <v>42647</v>
      </c>
      <c r="I3260" s="120">
        <v>42647</v>
      </c>
      <c r="J3260" s="120"/>
      <c r="K3260" s="120"/>
      <c r="L3260" s="162"/>
      <c r="M3260" s="29" t="s">
        <v>6</v>
      </c>
      <c r="N3260" s="162">
        <v>1</v>
      </c>
      <c r="O3260" s="29">
        <v>637.22</v>
      </c>
      <c r="P3260" s="29">
        <v>2016</v>
      </c>
    </row>
    <row r="3261" spans="1:16" s="163" customFormat="1" ht="15.75" customHeight="1" x14ac:dyDescent="0.25">
      <c r="A3261" s="104" t="s">
        <v>1140</v>
      </c>
      <c r="B3261" s="18" t="s">
        <v>1146</v>
      </c>
      <c r="C3261" s="91">
        <v>1098594.58</v>
      </c>
      <c r="D3261" s="91"/>
      <c r="E3261" s="91"/>
      <c r="F3261" s="91"/>
      <c r="G3261" s="91">
        <f t="shared" si="43"/>
        <v>1098594.58</v>
      </c>
      <c r="H3261" s="102">
        <v>42622</v>
      </c>
      <c r="I3261" s="120">
        <v>42622</v>
      </c>
      <c r="J3261" s="120"/>
      <c r="K3261" s="120"/>
      <c r="L3261" s="162"/>
      <c r="M3261" s="29" t="s">
        <v>5</v>
      </c>
      <c r="N3261" s="162">
        <v>1</v>
      </c>
      <c r="O3261" s="29"/>
      <c r="P3261" s="29">
        <v>2016</v>
      </c>
    </row>
    <row r="3262" spans="1:16" s="163" customFormat="1" ht="15.75" customHeight="1" x14ac:dyDescent="0.25">
      <c r="A3262" s="104" t="s">
        <v>1141</v>
      </c>
      <c r="B3262" s="18" t="s">
        <v>1146</v>
      </c>
      <c r="C3262" s="91">
        <v>1125088.58</v>
      </c>
      <c r="D3262" s="91"/>
      <c r="E3262" s="91"/>
      <c r="F3262" s="91"/>
      <c r="G3262" s="91">
        <f t="shared" si="43"/>
        <v>1125088.58</v>
      </c>
      <c r="H3262" s="102">
        <v>42622</v>
      </c>
      <c r="I3262" s="120">
        <v>42622</v>
      </c>
      <c r="J3262" s="120"/>
      <c r="K3262" s="120"/>
      <c r="L3262" s="162"/>
      <c r="M3262" s="29" t="s">
        <v>5</v>
      </c>
      <c r="N3262" s="162">
        <v>1</v>
      </c>
      <c r="O3262" s="29"/>
      <c r="P3262" s="29">
        <v>2016</v>
      </c>
    </row>
    <row r="3263" spans="1:16" s="163" customFormat="1" ht="15.75" customHeight="1" x14ac:dyDescent="0.25">
      <c r="A3263" s="104" t="s">
        <v>1142</v>
      </c>
      <c r="B3263" s="18" t="s">
        <v>1146</v>
      </c>
      <c r="C3263" s="91">
        <v>1088774.71</v>
      </c>
      <c r="D3263" s="91"/>
      <c r="E3263" s="91"/>
      <c r="F3263" s="91"/>
      <c r="G3263" s="91">
        <f t="shared" si="43"/>
        <v>1088774.71</v>
      </c>
      <c r="H3263" s="102">
        <v>42622</v>
      </c>
      <c r="I3263" s="120">
        <v>42622</v>
      </c>
      <c r="J3263" s="120"/>
      <c r="K3263" s="120"/>
      <c r="L3263" s="162"/>
      <c r="M3263" s="29" t="s">
        <v>5</v>
      </c>
      <c r="N3263" s="162">
        <v>1</v>
      </c>
      <c r="O3263" s="29"/>
      <c r="P3263" s="29">
        <v>2016</v>
      </c>
    </row>
    <row r="3264" spans="1:16" s="163" customFormat="1" ht="15.75" customHeight="1" x14ac:dyDescent="0.25">
      <c r="A3264" s="104" t="s">
        <v>1005</v>
      </c>
      <c r="B3264" s="18" t="s">
        <v>1364</v>
      </c>
      <c r="C3264" s="91">
        <v>880657.93</v>
      </c>
      <c r="D3264" s="91"/>
      <c r="E3264" s="91"/>
      <c r="F3264" s="91"/>
      <c r="G3264" s="91">
        <f t="shared" si="43"/>
        <v>880657.93</v>
      </c>
      <c r="H3264" s="102">
        <v>42622</v>
      </c>
      <c r="I3264" s="120">
        <v>42625</v>
      </c>
      <c r="J3264" s="120"/>
      <c r="K3264" s="120"/>
      <c r="L3264" s="162"/>
      <c r="M3264" s="29" t="s">
        <v>6</v>
      </c>
      <c r="N3264" s="162">
        <v>1</v>
      </c>
      <c r="O3264" s="29">
        <v>720</v>
      </c>
      <c r="P3264" s="29">
        <v>2016</v>
      </c>
    </row>
    <row r="3265" spans="1:16" s="163" customFormat="1" ht="15.75" customHeight="1" x14ac:dyDescent="0.25">
      <c r="A3265" s="104" t="s">
        <v>1222</v>
      </c>
      <c r="B3265" s="18" t="s">
        <v>63</v>
      </c>
      <c r="C3265" s="91">
        <v>1040389.48</v>
      </c>
      <c r="D3265" s="91"/>
      <c r="E3265" s="91"/>
      <c r="F3265" s="91"/>
      <c r="G3265" s="91">
        <f t="shared" si="43"/>
        <v>1040389.48</v>
      </c>
      <c r="H3265" s="102">
        <v>42653</v>
      </c>
      <c r="I3265" s="120">
        <v>42653</v>
      </c>
      <c r="J3265" s="120"/>
      <c r="K3265" s="120"/>
      <c r="L3265" s="162"/>
      <c r="M3265" s="29" t="s">
        <v>6</v>
      </c>
      <c r="N3265" s="162">
        <v>1</v>
      </c>
      <c r="O3265" s="29">
        <v>533.20000000000005</v>
      </c>
      <c r="P3265" s="29">
        <v>2016</v>
      </c>
    </row>
    <row r="3266" spans="1:16" s="163" customFormat="1" ht="15.75" customHeight="1" x14ac:dyDescent="0.25">
      <c r="A3266" s="104" t="s">
        <v>1223</v>
      </c>
      <c r="B3266" s="18" t="s">
        <v>63</v>
      </c>
      <c r="C3266" s="91">
        <v>661679.1</v>
      </c>
      <c r="D3266" s="91"/>
      <c r="E3266" s="91"/>
      <c r="F3266" s="91"/>
      <c r="G3266" s="91">
        <f t="shared" si="43"/>
        <v>661679.1</v>
      </c>
      <c r="H3266" s="102">
        <v>42653</v>
      </c>
      <c r="I3266" s="120">
        <v>42653</v>
      </c>
      <c r="J3266" s="120"/>
      <c r="K3266" s="120"/>
      <c r="L3266" s="162"/>
      <c r="M3266" s="29" t="s">
        <v>6</v>
      </c>
      <c r="N3266" s="162">
        <v>1</v>
      </c>
      <c r="O3266" s="29">
        <v>457.1</v>
      </c>
      <c r="P3266" s="29">
        <v>2016</v>
      </c>
    </row>
    <row r="3267" spans="1:16" s="163" customFormat="1" ht="15.75" customHeight="1" x14ac:dyDescent="0.25">
      <c r="A3267" s="104" t="s">
        <v>1137</v>
      </c>
      <c r="B3267" s="18" t="s">
        <v>498</v>
      </c>
      <c r="C3267" s="91">
        <v>1009335.47</v>
      </c>
      <c r="D3267" s="91"/>
      <c r="E3267" s="91"/>
      <c r="F3267" s="91"/>
      <c r="G3267" s="91">
        <f t="shared" si="43"/>
        <v>1009335.47</v>
      </c>
      <c r="H3267" s="120">
        <v>42629</v>
      </c>
      <c r="I3267" s="120">
        <v>42629</v>
      </c>
      <c r="J3267" s="120"/>
      <c r="K3267" s="120"/>
      <c r="L3267" s="162"/>
      <c r="M3267" s="162" t="s">
        <v>5</v>
      </c>
      <c r="N3267" s="162">
        <v>1</v>
      </c>
      <c r="O3267" s="162">
        <v>579</v>
      </c>
      <c r="P3267" s="29">
        <v>2016</v>
      </c>
    </row>
    <row r="3268" spans="1:16" s="163" customFormat="1" ht="15.75" customHeight="1" x14ac:dyDescent="0.25">
      <c r="A3268" s="104" t="s">
        <v>1138</v>
      </c>
      <c r="B3268" s="18" t="s">
        <v>498</v>
      </c>
      <c r="C3268" s="91">
        <v>1142733.05</v>
      </c>
      <c r="D3268" s="91"/>
      <c r="E3268" s="91"/>
      <c r="F3268" s="91"/>
      <c r="G3268" s="91">
        <f t="shared" si="43"/>
        <v>1142733.05</v>
      </c>
      <c r="H3268" s="120">
        <v>42629</v>
      </c>
      <c r="I3268" s="120">
        <v>42629</v>
      </c>
      <c r="J3268" s="120"/>
      <c r="K3268" s="120"/>
      <c r="L3268" s="162"/>
      <c r="M3268" s="162" t="s">
        <v>5</v>
      </c>
      <c r="N3268" s="162">
        <v>1</v>
      </c>
      <c r="O3268" s="162">
        <v>570.5</v>
      </c>
      <c r="P3268" s="29">
        <v>2016</v>
      </c>
    </row>
    <row r="3269" spans="1:16" s="163" customFormat="1" ht="15.75" customHeight="1" x14ac:dyDescent="0.25">
      <c r="A3269" s="104" t="s">
        <v>1059</v>
      </c>
      <c r="B3269" s="18" t="s">
        <v>782</v>
      </c>
      <c r="C3269" s="91">
        <v>1437872.73</v>
      </c>
      <c r="D3269" s="91"/>
      <c r="E3269" s="91"/>
      <c r="F3269" s="91"/>
      <c r="G3269" s="91">
        <f t="shared" si="43"/>
        <v>1437872.73</v>
      </c>
      <c r="H3269" s="120">
        <v>42615</v>
      </c>
      <c r="I3269" s="120">
        <v>42615</v>
      </c>
      <c r="J3269" s="120"/>
      <c r="K3269" s="120"/>
      <c r="L3269" s="162"/>
      <c r="M3269" s="162" t="s">
        <v>6</v>
      </c>
      <c r="N3269" s="162">
        <v>1</v>
      </c>
      <c r="O3269" s="162">
        <v>648</v>
      </c>
      <c r="P3269" s="29">
        <v>2016</v>
      </c>
    </row>
    <row r="3270" spans="1:16" s="163" customFormat="1" ht="15.75" customHeight="1" x14ac:dyDescent="0.25">
      <c r="A3270" s="104" t="s">
        <v>1240</v>
      </c>
      <c r="B3270" s="18" t="s">
        <v>974</v>
      </c>
      <c r="C3270" s="91">
        <v>1858284.38</v>
      </c>
      <c r="D3270" s="91"/>
      <c r="E3270" s="91"/>
      <c r="F3270" s="91"/>
      <c r="G3270" s="91">
        <f t="shared" si="43"/>
        <v>1858284.38</v>
      </c>
      <c r="H3270" s="120">
        <v>42650</v>
      </c>
      <c r="I3270" s="120">
        <v>42650</v>
      </c>
      <c r="J3270" s="120"/>
      <c r="K3270" s="120"/>
      <c r="L3270" s="162"/>
      <c r="M3270" s="162" t="s">
        <v>5</v>
      </c>
      <c r="N3270" s="162">
        <v>1</v>
      </c>
      <c r="O3270" s="162">
        <v>790</v>
      </c>
      <c r="P3270" s="29">
        <v>2016</v>
      </c>
    </row>
    <row r="3271" spans="1:16" s="163" customFormat="1" ht="15.75" customHeight="1" x14ac:dyDescent="0.25">
      <c r="A3271" s="104" t="s">
        <v>1135</v>
      </c>
      <c r="B3271" s="18" t="s">
        <v>782</v>
      </c>
      <c r="C3271" s="91">
        <v>816741.28</v>
      </c>
      <c r="D3271" s="91"/>
      <c r="E3271" s="91"/>
      <c r="F3271" s="91"/>
      <c r="G3271" s="91">
        <f t="shared" si="43"/>
        <v>816741.28</v>
      </c>
      <c r="H3271" s="120">
        <v>42600</v>
      </c>
      <c r="I3271" s="120">
        <v>42600</v>
      </c>
      <c r="J3271" s="120"/>
      <c r="K3271" s="120"/>
      <c r="L3271" s="162"/>
      <c r="M3271" s="162" t="s">
        <v>5</v>
      </c>
      <c r="N3271" s="162">
        <v>1</v>
      </c>
      <c r="O3271" s="162"/>
      <c r="P3271" s="29">
        <v>2016</v>
      </c>
    </row>
    <row r="3272" spans="1:16" s="163" customFormat="1" ht="15.75" customHeight="1" x14ac:dyDescent="0.25">
      <c r="A3272" s="104" t="s">
        <v>1082</v>
      </c>
      <c r="B3272" s="18" t="s">
        <v>782</v>
      </c>
      <c r="C3272" s="91">
        <v>1293337.3500000001</v>
      </c>
      <c r="D3272" s="91"/>
      <c r="E3272" s="91"/>
      <c r="F3272" s="91"/>
      <c r="G3272" s="91">
        <f t="shared" si="43"/>
        <v>1293337.3500000001</v>
      </c>
      <c r="H3272" s="120">
        <v>42639</v>
      </c>
      <c r="I3272" s="120">
        <v>42639</v>
      </c>
      <c r="J3272" s="120"/>
      <c r="K3272" s="120"/>
      <c r="L3272" s="162"/>
      <c r="M3272" s="162" t="s">
        <v>6</v>
      </c>
      <c r="N3272" s="162">
        <v>1</v>
      </c>
      <c r="O3272" s="162"/>
      <c r="P3272" s="29">
        <v>2016</v>
      </c>
    </row>
    <row r="3273" spans="1:16" s="163" customFormat="1" ht="15.75" customHeight="1" x14ac:dyDescent="0.25">
      <c r="A3273" s="104" t="s">
        <v>1083</v>
      </c>
      <c r="B3273" s="18" t="s">
        <v>782</v>
      </c>
      <c r="C3273" s="91">
        <v>1247162.32</v>
      </c>
      <c r="D3273" s="91"/>
      <c r="E3273" s="91"/>
      <c r="F3273" s="91"/>
      <c r="G3273" s="91">
        <f t="shared" si="43"/>
        <v>1247162.32</v>
      </c>
      <c r="H3273" s="120">
        <v>42639</v>
      </c>
      <c r="I3273" s="120">
        <v>42639</v>
      </c>
      <c r="J3273" s="120"/>
      <c r="K3273" s="120"/>
      <c r="L3273" s="162"/>
      <c r="M3273" s="162" t="s">
        <v>6</v>
      </c>
      <c r="N3273" s="162">
        <v>1</v>
      </c>
      <c r="O3273" s="162"/>
      <c r="P3273" s="29">
        <v>2016</v>
      </c>
    </row>
    <row r="3274" spans="1:16" s="163" customFormat="1" ht="15.75" customHeight="1" x14ac:dyDescent="0.25">
      <c r="A3274" s="104" t="s">
        <v>1134</v>
      </c>
      <c r="B3274" s="18" t="s">
        <v>93</v>
      </c>
      <c r="C3274" s="91">
        <v>603579.09</v>
      </c>
      <c r="D3274" s="91"/>
      <c r="E3274" s="91"/>
      <c r="F3274" s="91"/>
      <c r="G3274" s="91">
        <f t="shared" si="43"/>
        <v>603579.09</v>
      </c>
      <c r="H3274" s="120">
        <v>42634</v>
      </c>
      <c r="I3274" s="120">
        <v>42635</v>
      </c>
      <c r="J3274" s="120"/>
      <c r="K3274" s="120"/>
      <c r="L3274" s="162"/>
      <c r="M3274" s="162" t="s">
        <v>5</v>
      </c>
      <c r="N3274" s="162">
        <v>1</v>
      </c>
      <c r="O3274" s="162">
        <v>393.4</v>
      </c>
      <c r="P3274" s="29">
        <v>2016</v>
      </c>
    </row>
    <row r="3275" spans="1:16" s="163" customFormat="1" ht="15.75" customHeight="1" x14ac:dyDescent="0.25">
      <c r="A3275" s="104" t="s">
        <v>1065</v>
      </c>
      <c r="B3275" s="18" t="s">
        <v>10</v>
      </c>
      <c r="C3275" s="91">
        <v>690956.24</v>
      </c>
      <c r="D3275" s="91"/>
      <c r="E3275" s="91"/>
      <c r="F3275" s="91"/>
      <c r="G3275" s="91">
        <f t="shared" si="43"/>
        <v>690956.24</v>
      </c>
      <c r="H3275" s="120">
        <v>42606</v>
      </c>
      <c r="I3275" s="120">
        <v>42606</v>
      </c>
      <c r="J3275" s="120"/>
      <c r="K3275" s="120"/>
      <c r="L3275" s="162"/>
      <c r="M3275" s="162" t="s">
        <v>5</v>
      </c>
      <c r="N3275" s="162">
        <v>1</v>
      </c>
      <c r="O3275" s="162">
        <v>511</v>
      </c>
      <c r="P3275" s="29">
        <v>2016</v>
      </c>
    </row>
    <row r="3276" spans="1:16" s="163" customFormat="1" ht="15.75" customHeight="1" x14ac:dyDescent="0.25">
      <c r="A3276" s="104" t="s">
        <v>1066</v>
      </c>
      <c r="B3276" s="18" t="s">
        <v>10</v>
      </c>
      <c r="C3276" s="91">
        <v>704609.26</v>
      </c>
      <c r="D3276" s="91"/>
      <c r="E3276" s="91"/>
      <c r="F3276" s="91"/>
      <c r="G3276" s="91">
        <f t="shared" si="43"/>
        <v>704609.26</v>
      </c>
      <c r="H3276" s="120">
        <v>42606</v>
      </c>
      <c r="I3276" s="120">
        <v>42606</v>
      </c>
      <c r="J3276" s="120"/>
      <c r="K3276" s="120"/>
      <c r="L3276" s="162"/>
      <c r="M3276" s="162" t="s">
        <v>5</v>
      </c>
      <c r="N3276" s="162">
        <v>1</v>
      </c>
      <c r="O3276" s="162">
        <v>533.5</v>
      </c>
      <c r="P3276" s="29">
        <v>2016</v>
      </c>
    </row>
    <row r="3277" spans="1:16" s="163" customFormat="1" ht="15.75" customHeight="1" x14ac:dyDescent="0.25">
      <c r="A3277" s="104" t="s">
        <v>453</v>
      </c>
      <c r="B3277" s="18" t="s">
        <v>85</v>
      </c>
      <c r="C3277" s="91">
        <v>2015262.45</v>
      </c>
      <c r="D3277" s="91"/>
      <c r="E3277" s="91"/>
      <c r="F3277" s="91"/>
      <c r="G3277" s="91">
        <f t="shared" si="43"/>
        <v>2015262.45</v>
      </c>
      <c r="H3277" s="120">
        <v>42647</v>
      </c>
      <c r="I3277" s="120">
        <v>42647</v>
      </c>
      <c r="J3277" s="120"/>
      <c r="K3277" s="120"/>
      <c r="L3277" s="162"/>
      <c r="M3277" s="162" t="s">
        <v>5</v>
      </c>
      <c r="N3277" s="162">
        <v>1</v>
      </c>
      <c r="O3277" s="162">
        <v>821</v>
      </c>
      <c r="P3277" s="29">
        <v>2016</v>
      </c>
    </row>
    <row r="3278" spans="1:16" s="163" customFormat="1" ht="15.75" customHeight="1" x14ac:dyDescent="0.25">
      <c r="A3278" s="104" t="s">
        <v>454</v>
      </c>
      <c r="B3278" s="18" t="s">
        <v>85</v>
      </c>
      <c r="C3278" s="91">
        <v>2074483.72</v>
      </c>
      <c r="D3278" s="91"/>
      <c r="E3278" s="91"/>
      <c r="F3278" s="91"/>
      <c r="G3278" s="91">
        <f t="shared" si="43"/>
        <v>2074483.72</v>
      </c>
      <c r="H3278" s="120">
        <v>42647</v>
      </c>
      <c r="I3278" s="120">
        <v>42647</v>
      </c>
      <c r="J3278" s="120"/>
      <c r="K3278" s="120"/>
      <c r="L3278" s="162"/>
      <c r="M3278" s="162" t="s">
        <v>5</v>
      </c>
      <c r="N3278" s="162">
        <v>1</v>
      </c>
      <c r="O3278" s="162">
        <v>846</v>
      </c>
      <c r="P3278" s="29">
        <v>2016</v>
      </c>
    </row>
    <row r="3279" spans="1:16" s="163" customFormat="1" ht="15.75" customHeight="1" x14ac:dyDescent="0.25">
      <c r="A3279" s="104" t="s">
        <v>1187</v>
      </c>
      <c r="B3279" s="18" t="s">
        <v>17</v>
      </c>
      <c r="C3279" s="91">
        <v>1584152.86</v>
      </c>
      <c r="D3279" s="91"/>
      <c r="E3279" s="91"/>
      <c r="F3279" s="91"/>
      <c r="G3279" s="91">
        <f t="shared" si="43"/>
        <v>1584152.86</v>
      </c>
      <c r="H3279" s="120">
        <v>42650</v>
      </c>
      <c r="I3279" s="120">
        <v>42650</v>
      </c>
      <c r="J3279" s="120"/>
      <c r="K3279" s="120"/>
      <c r="L3279" s="162"/>
      <c r="M3279" s="162" t="s">
        <v>5</v>
      </c>
      <c r="N3279" s="162">
        <v>1</v>
      </c>
      <c r="O3279" s="162">
        <v>648.9</v>
      </c>
      <c r="P3279" s="29">
        <v>2016</v>
      </c>
    </row>
    <row r="3280" spans="1:16" s="163" customFormat="1" ht="15.75" customHeight="1" x14ac:dyDescent="0.25">
      <c r="A3280" s="104" t="s">
        <v>1224</v>
      </c>
      <c r="B3280" s="18" t="s">
        <v>63</v>
      </c>
      <c r="C3280" s="91">
        <v>1332970.48</v>
      </c>
      <c r="D3280" s="91"/>
      <c r="E3280" s="91"/>
      <c r="F3280" s="91"/>
      <c r="G3280" s="91">
        <f t="shared" si="43"/>
        <v>1332970.48</v>
      </c>
      <c r="H3280" s="120">
        <v>42662</v>
      </c>
      <c r="I3280" s="120">
        <v>42662</v>
      </c>
      <c r="J3280" s="120"/>
      <c r="K3280" s="120"/>
      <c r="L3280" s="162"/>
      <c r="M3280" s="162" t="s">
        <v>6</v>
      </c>
      <c r="N3280" s="162">
        <v>1</v>
      </c>
      <c r="O3280" s="162">
        <v>705.2</v>
      </c>
      <c r="P3280" s="29">
        <v>2016</v>
      </c>
    </row>
    <row r="3281" spans="1:16" s="163" customFormat="1" ht="15.75" customHeight="1" x14ac:dyDescent="0.25">
      <c r="A3281" s="104" t="s">
        <v>1184</v>
      </c>
      <c r="B3281" s="18" t="s">
        <v>694</v>
      </c>
      <c r="C3281" s="91">
        <v>1148195</v>
      </c>
      <c r="D3281" s="91"/>
      <c r="E3281" s="91"/>
      <c r="F3281" s="91"/>
      <c r="G3281" s="91">
        <f t="shared" si="43"/>
        <v>1148195</v>
      </c>
      <c r="H3281" s="120">
        <v>42643</v>
      </c>
      <c r="I3281" s="120">
        <v>42643</v>
      </c>
      <c r="J3281" s="120"/>
      <c r="K3281" s="120"/>
      <c r="L3281" s="162"/>
      <c r="M3281" s="162" t="s">
        <v>5</v>
      </c>
      <c r="N3281" s="162">
        <v>1</v>
      </c>
      <c r="O3281" s="162">
        <v>589</v>
      </c>
      <c r="P3281" s="29">
        <v>2016</v>
      </c>
    </row>
    <row r="3282" spans="1:16" s="163" customFormat="1" ht="15.75" customHeight="1" x14ac:dyDescent="0.25">
      <c r="A3282" s="104" t="s">
        <v>684</v>
      </c>
      <c r="B3282" s="155" t="s">
        <v>69</v>
      </c>
      <c r="C3282" s="91">
        <v>2211419.5699999998</v>
      </c>
      <c r="D3282" s="91"/>
      <c r="E3282" s="91" t="s">
        <v>69</v>
      </c>
      <c r="F3282" s="91">
        <v>435294.12</v>
      </c>
      <c r="G3282" s="91">
        <f t="shared" si="43"/>
        <v>2646713.69</v>
      </c>
      <c r="H3282" s="120">
        <v>42660</v>
      </c>
      <c r="I3282" s="120">
        <v>42660</v>
      </c>
      <c r="J3282" s="120">
        <v>42605</v>
      </c>
      <c r="K3282" s="120">
        <v>42605</v>
      </c>
      <c r="L3282" s="162"/>
      <c r="M3282" s="162" t="s">
        <v>6</v>
      </c>
      <c r="N3282" s="162">
        <v>1</v>
      </c>
      <c r="O3282" s="162">
        <v>582</v>
      </c>
      <c r="P3282" s="29">
        <v>2016</v>
      </c>
    </row>
    <row r="3283" spans="1:16" s="163" customFormat="1" ht="15.75" customHeight="1" x14ac:dyDescent="0.25">
      <c r="A3283" s="104" t="s">
        <v>1217</v>
      </c>
      <c r="B3283" s="18" t="s">
        <v>974</v>
      </c>
      <c r="C3283" s="91">
        <v>952079.89</v>
      </c>
      <c r="D3283" s="91"/>
      <c r="E3283" s="91"/>
      <c r="F3283" s="91"/>
      <c r="G3283" s="91">
        <f t="shared" si="43"/>
        <v>952079.89</v>
      </c>
      <c r="H3283" s="120">
        <v>42647</v>
      </c>
      <c r="I3283" s="120">
        <v>42647</v>
      </c>
      <c r="J3283" s="120"/>
      <c r="K3283" s="120"/>
      <c r="L3283" s="162"/>
      <c r="M3283" s="162" t="s">
        <v>5</v>
      </c>
      <c r="N3283" s="162">
        <v>1</v>
      </c>
      <c r="O3283" s="162"/>
      <c r="P3283" s="29">
        <v>2016</v>
      </c>
    </row>
    <row r="3284" spans="1:16" s="163" customFormat="1" ht="15.75" customHeight="1" x14ac:dyDescent="0.25">
      <c r="A3284" s="104" t="s">
        <v>1183</v>
      </c>
      <c r="B3284" s="18" t="s">
        <v>1202</v>
      </c>
      <c r="C3284" s="91">
        <v>404380.23</v>
      </c>
      <c r="D3284" s="91"/>
      <c r="E3284" s="91"/>
      <c r="F3284" s="91"/>
      <c r="G3284" s="91">
        <f t="shared" si="43"/>
        <v>404380.23</v>
      </c>
      <c r="H3284" s="120">
        <v>42632</v>
      </c>
      <c r="I3284" s="120">
        <v>42632</v>
      </c>
      <c r="J3284" s="120"/>
      <c r="K3284" s="120"/>
      <c r="L3284" s="162"/>
      <c r="M3284" s="162" t="s">
        <v>1203</v>
      </c>
      <c r="N3284" s="162">
        <v>2</v>
      </c>
      <c r="O3284" s="162"/>
      <c r="P3284" s="29">
        <v>2016</v>
      </c>
    </row>
    <row r="3285" spans="1:16" s="163" customFormat="1" ht="15.75" customHeight="1" x14ac:dyDescent="0.25">
      <c r="A3285" s="104" t="s">
        <v>1139</v>
      </c>
      <c r="B3285" s="18" t="s">
        <v>1146</v>
      </c>
      <c r="C3285" s="91">
        <v>884606.57</v>
      </c>
      <c r="D3285" s="91"/>
      <c r="E3285" s="91"/>
      <c r="F3285" s="91"/>
      <c r="G3285" s="91">
        <f t="shared" si="43"/>
        <v>884606.57</v>
      </c>
      <c r="H3285" s="120">
        <v>42622</v>
      </c>
      <c r="I3285" s="120">
        <v>42622</v>
      </c>
      <c r="J3285" s="120"/>
      <c r="K3285" s="120"/>
      <c r="L3285" s="162"/>
      <c r="M3285" s="162" t="s">
        <v>5</v>
      </c>
      <c r="N3285" s="162">
        <v>1</v>
      </c>
      <c r="O3285" s="162"/>
      <c r="P3285" s="29">
        <v>2016</v>
      </c>
    </row>
    <row r="3286" spans="1:16" s="163" customFormat="1" ht="15.75" customHeight="1" x14ac:dyDescent="0.25">
      <c r="A3286" s="104" t="s">
        <v>1143</v>
      </c>
      <c r="B3286" s="18" t="s">
        <v>1146</v>
      </c>
      <c r="C3286" s="91">
        <v>1066683.98</v>
      </c>
      <c r="D3286" s="91"/>
      <c r="E3286" s="91"/>
      <c r="F3286" s="91"/>
      <c r="G3286" s="91">
        <f t="shared" si="43"/>
        <v>1066683.98</v>
      </c>
      <c r="H3286" s="120">
        <v>42642</v>
      </c>
      <c r="I3286" s="120">
        <v>42642</v>
      </c>
      <c r="J3286" s="120"/>
      <c r="K3286" s="120"/>
      <c r="L3286" s="162"/>
      <c r="M3286" s="162" t="s">
        <v>5</v>
      </c>
      <c r="N3286" s="162">
        <v>1</v>
      </c>
      <c r="O3286" s="162"/>
      <c r="P3286" s="29">
        <v>2016</v>
      </c>
    </row>
    <row r="3287" spans="1:16" s="163" customFormat="1" ht="15.75" customHeight="1" x14ac:dyDescent="0.25">
      <c r="A3287" s="104" t="s">
        <v>1067</v>
      </c>
      <c r="B3287" s="18" t="s">
        <v>10</v>
      </c>
      <c r="C3287" s="91">
        <v>790790.32</v>
      </c>
      <c r="D3287" s="91"/>
      <c r="E3287" s="91"/>
      <c r="F3287" s="91"/>
      <c r="G3287" s="91">
        <f t="shared" si="43"/>
        <v>790790.32</v>
      </c>
      <c r="H3287" s="120">
        <v>42619</v>
      </c>
      <c r="I3287" s="120">
        <v>42619</v>
      </c>
      <c r="J3287" s="120"/>
      <c r="K3287" s="120"/>
      <c r="L3287" s="162"/>
      <c r="M3287" s="162" t="s">
        <v>5</v>
      </c>
      <c r="N3287" s="162">
        <v>1</v>
      </c>
      <c r="O3287" s="162">
        <v>614</v>
      </c>
      <c r="P3287" s="29">
        <v>2016</v>
      </c>
    </row>
    <row r="3288" spans="1:16" s="163" customFormat="1" ht="15.75" customHeight="1" x14ac:dyDescent="0.25">
      <c r="A3288" s="104" t="s">
        <v>1068</v>
      </c>
      <c r="B3288" s="18" t="s">
        <v>10</v>
      </c>
      <c r="C3288" s="91">
        <v>977373.32</v>
      </c>
      <c r="D3288" s="91"/>
      <c r="E3288" s="91"/>
      <c r="F3288" s="91"/>
      <c r="G3288" s="91">
        <f t="shared" si="43"/>
        <v>977373.32</v>
      </c>
      <c r="H3288" s="120">
        <v>42619</v>
      </c>
      <c r="I3288" s="120">
        <v>42619</v>
      </c>
      <c r="J3288" s="120"/>
      <c r="K3288" s="120"/>
      <c r="L3288" s="162"/>
      <c r="M3288" s="162" t="s">
        <v>5</v>
      </c>
      <c r="N3288" s="162">
        <v>1</v>
      </c>
      <c r="O3288" s="162">
        <v>784</v>
      </c>
      <c r="P3288" s="29">
        <v>2016</v>
      </c>
    </row>
    <row r="3289" spans="1:16" s="163" customFormat="1" ht="15.75" customHeight="1" x14ac:dyDescent="0.25">
      <c r="A3289" s="104" t="s">
        <v>1144</v>
      </c>
      <c r="B3289" s="18" t="s">
        <v>1146</v>
      </c>
      <c r="C3289" s="91">
        <v>1109770.71</v>
      </c>
      <c r="D3289" s="91"/>
      <c r="E3289" s="91"/>
      <c r="F3289" s="91"/>
      <c r="G3289" s="91">
        <f t="shared" si="43"/>
        <v>1109770.71</v>
      </c>
      <c r="H3289" s="120">
        <v>42642</v>
      </c>
      <c r="I3289" s="120">
        <v>42642</v>
      </c>
      <c r="J3289" s="120"/>
      <c r="K3289" s="120"/>
      <c r="L3289" s="162"/>
      <c r="M3289" s="162" t="s">
        <v>5</v>
      </c>
      <c r="N3289" s="162">
        <v>1</v>
      </c>
      <c r="O3289" s="162"/>
      <c r="P3289" s="29">
        <v>2016</v>
      </c>
    </row>
    <row r="3290" spans="1:16" s="163" customFormat="1" ht="15.75" customHeight="1" x14ac:dyDescent="0.25">
      <c r="A3290" s="104" t="s">
        <v>1145</v>
      </c>
      <c r="B3290" s="18" t="s">
        <v>1146</v>
      </c>
      <c r="C3290" s="91">
        <v>1025538.95</v>
      </c>
      <c r="D3290" s="91"/>
      <c r="E3290" s="91"/>
      <c r="F3290" s="91"/>
      <c r="G3290" s="91">
        <f t="shared" si="43"/>
        <v>1025538.95</v>
      </c>
      <c r="H3290" s="120">
        <v>42655</v>
      </c>
      <c r="I3290" s="120">
        <v>42655</v>
      </c>
      <c r="J3290" s="120"/>
      <c r="K3290" s="120"/>
      <c r="L3290" s="162"/>
      <c r="M3290" s="162" t="s">
        <v>5</v>
      </c>
      <c r="N3290" s="162">
        <v>1</v>
      </c>
      <c r="O3290" s="162"/>
      <c r="P3290" s="29">
        <v>2016</v>
      </c>
    </row>
    <row r="3291" spans="1:16" s="163" customFormat="1" ht="15.75" customHeight="1" x14ac:dyDescent="0.25">
      <c r="A3291" s="104" t="s">
        <v>1216</v>
      </c>
      <c r="B3291" s="18" t="s">
        <v>974</v>
      </c>
      <c r="C3291" s="91">
        <v>1246172.1200000001</v>
      </c>
      <c r="D3291" s="91"/>
      <c r="E3291" s="91"/>
      <c r="F3291" s="91"/>
      <c r="G3291" s="91">
        <f t="shared" si="43"/>
        <v>1246172.1200000001</v>
      </c>
      <c r="H3291" s="120">
        <v>42647</v>
      </c>
      <c r="I3291" s="120">
        <v>42647</v>
      </c>
      <c r="J3291" s="120"/>
      <c r="K3291" s="120"/>
      <c r="L3291" s="162"/>
      <c r="M3291" s="162" t="s">
        <v>5</v>
      </c>
      <c r="N3291" s="162">
        <v>1</v>
      </c>
      <c r="O3291" s="162"/>
      <c r="P3291" s="29">
        <v>2016</v>
      </c>
    </row>
    <row r="3292" spans="1:16" s="163" customFormat="1" ht="15.75" customHeight="1" x14ac:dyDescent="0.25">
      <c r="A3292" s="104" t="s">
        <v>1221</v>
      </c>
      <c r="B3292" s="18" t="s">
        <v>974</v>
      </c>
      <c r="C3292" s="91">
        <v>1252909.3799999999</v>
      </c>
      <c r="D3292" s="91"/>
      <c r="E3292" s="91"/>
      <c r="F3292" s="91"/>
      <c r="G3292" s="91">
        <f t="shared" si="43"/>
        <v>1252909.3799999999</v>
      </c>
      <c r="H3292" s="120">
        <v>42653</v>
      </c>
      <c r="I3292" s="120">
        <v>42653</v>
      </c>
      <c r="J3292" s="120"/>
      <c r="K3292" s="120"/>
      <c r="L3292" s="162"/>
      <c r="M3292" s="162" t="s">
        <v>5</v>
      </c>
      <c r="N3292" s="162">
        <v>1</v>
      </c>
      <c r="O3292" s="162"/>
      <c r="P3292" s="29">
        <v>2016</v>
      </c>
    </row>
    <row r="3293" spans="1:16" s="163" customFormat="1" ht="15.75" customHeight="1" x14ac:dyDescent="0.25">
      <c r="A3293" s="104" t="s">
        <v>1219</v>
      </c>
      <c r="B3293" s="18" t="s">
        <v>974</v>
      </c>
      <c r="C3293" s="91">
        <v>1101808.95</v>
      </c>
      <c r="D3293" s="91"/>
      <c r="E3293" s="91"/>
      <c r="F3293" s="91"/>
      <c r="G3293" s="91">
        <f t="shared" si="43"/>
        <v>1101808.95</v>
      </c>
      <c r="H3293" s="120">
        <v>42647</v>
      </c>
      <c r="I3293" s="120">
        <v>42647</v>
      </c>
      <c r="J3293" s="120"/>
      <c r="K3293" s="120"/>
      <c r="L3293" s="162"/>
      <c r="M3293" s="162" t="s">
        <v>5</v>
      </c>
      <c r="N3293" s="162">
        <v>1</v>
      </c>
      <c r="O3293" s="162"/>
      <c r="P3293" s="29">
        <v>2016</v>
      </c>
    </row>
    <row r="3294" spans="1:16" s="163" customFormat="1" ht="15.75" customHeight="1" x14ac:dyDescent="0.25">
      <c r="A3294" s="104" t="s">
        <v>1328</v>
      </c>
      <c r="B3294" s="18" t="s">
        <v>1335</v>
      </c>
      <c r="C3294" s="91">
        <v>1052225.55</v>
      </c>
      <c r="D3294" s="91"/>
      <c r="E3294" s="91"/>
      <c r="F3294" s="91"/>
      <c r="G3294" s="91">
        <f t="shared" ref="G3294:G3357" si="44">C3294-D3294+F3294</f>
        <v>1052225.55</v>
      </c>
      <c r="H3294" s="120">
        <v>42657</v>
      </c>
      <c r="I3294" s="120">
        <v>42657</v>
      </c>
      <c r="J3294" s="120"/>
      <c r="K3294" s="120"/>
      <c r="L3294" s="162"/>
      <c r="M3294" s="162" t="s">
        <v>5</v>
      </c>
      <c r="N3294" s="162">
        <v>1</v>
      </c>
      <c r="O3294" s="162">
        <v>557.41</v>
      </c>
      <c r="P3294" s="29">
        <v>2016</v>
      </c>
    </row>
    <row r="3295" spans="1:16" s="163" customFormat="1" ht="15.75" customHeight="1" x14ac:dyDescent="0.25">
      <c r="A3295" s="104" t="s">
        <v>1218</v>
      </c>
      <c r="B3295" s="18" t="s">
        <v>974</v>
      </c>
      <c r="C3295" s="91">
        <v>1204961.46</v>
      </c>
      <c r="D3295" s="91"/>
      <c r="E3295" s="91"/>
      <c r="F3295" s="91"/>
      <c r="G3295" s="91">
        <f t="shared" si="44"/>
        <v>1204961.46</v>
      </c>
      <c r="H3295" s="120">
        <v>42647</v>
      </c>
      <c r="I3295" s="120">
        <v>42647</v>
      </c>
      <c r="J3295" s="120"/>
      <c r="K3295" s="120"/>
      <c r="L3295" s="162"/>
      <c r="M3295" s="162" t="s">
        <v>5</v>
      </c>
      <c r="N3295" s="162">
        <v>1</v>
      </c>
      <c r="O3295" s="162"/>
      <c r="P3295" s="29">
        <v>2016</v>
      </c>
    </row>
    <row r="3296" spans="1:16" s="163" customFormat="1" ht="15.75" customHeight="1" x14ac:dyDescent="0.25">
      <c r="A3296" s="104" t="s">
        <v>1220</v>
      </c>
      <c r="B3296" s="18" t="s">
        <v>974</v>
      </c>
      <c r="C3296" s="91">
        <v>583609.16</v>
      </c>
      <c r="D3296" s="91"/>
      <c r="E3296" s="91"/>
      <c r="F3296" s="91"/>
      <c r="G3296" s="91">
        <f t="shared" si="44"/>
        <v>583609.16</v>
      </c>
      <c r="H3296" s="120">
        <v>42653</v>
      </c>
      <c r="I3296" s="120">
        <v>42653</v>
      </c>
      <c r="J3296" s="120"/>
      <c r="K3296" s="120"/>
      <c r="L3296" s="162"/>
      <c r="M3296" s="162" t="s">
        <v>5</v>
      </c>
      <c r="N3296" s="162">
        <v>1</v>
      </c>
      <c r="O3296" s="162">
        <v>278</v>
      </c>
      <c r="P3296" s="29">
        <v>2016</v>
      </c>
    </row>
    <row r="3297" spans="1:16" s="163" customFormat="1" ht="15.75" customHeight="1" x14ac:dyDescent="0.25">
      <c r="A3297" s="104" t="s">
        <v>347</v>
      </c>
      <c r="B3297" s="18" t="s">
        <v>273</v>
      </c>
      <c r="C3297" s="91">
        <v>919787.58</v>
      </c>
      <c r="D3297" s="91"/>
      <c r="E3297" s="91"/>
      <c r="F3297" s="91"/>
      <c r="G3297" s="91">
        <f t="shared" si="44"/>
        <v>919787.58</v>
      </c>
      <c r="H3297" s="120">
        <v>42516</v>
      </c>
      <c r="I3297" s="120">
        <v>42520</v>
      </c>
      <c r="J3297" s="120"/>
      <c r="K3297" s="120"/>
      <c r="L3297" s="162"/>
      <c r="M3297" s="162" t="s">
        <v>5</v>
      </c>
      <c r="N3297" s="162">
        <v>1</v>
      </c>
      <c r="O3297" s="162">
        <v>484.96</v>
      </c>
      <c r="P3297" s="29">
        <v>2016</v>
      </c>
    </row>
    <row r="3298" spans="1:16" s="163" customFormat="1" ht="15.75" customHeight="1" x14ac:dyDescent="0.25">
      <c r="A3298" s="104" t="s">
        <v>1190</v>
      </c>
      <c r="B3298" s="18" t="s">
        <v>17</v>
      </c>
      <c r="C3298" s="91">
        <v>769857.76</v>
      </c>
      <c r="D3298" s="91"/>
      <c r="E3298" s="91"/>
      <c r="F3298" s="91"/>
      <c r="G3298" s="91">
        <f t="shared" si="44"/>
        <v>769857.76</v>
      </c>
      <c r="H3298" s="120">
        <v>42657</v>
      </c>
      <c r="I3298" s="120">
        <v>42660</v>
      </c>
      <c r="J3298" s="120"/>
      <c r="K3298" s="120"/>
      <c r="L3298" s="162"/>
      <c r="M3298" s="162" t="s">
        <v>5</v>
      </c>
      <c r="N3298" s="162">
        <v>1</v>
      </c>
      <c r="O3298" s="162">
        <v>364.8</v>
      </c>
      <c r="P3298" s="29">
        <v>2016</v>
      </c>
    </row>
    <row r="3299" spans="1:16" s="163" customFormat="1" ht="15.75" customHeight="1" x14ac:dyDescent="0.25">
      <c r="A3299" s="104" t="s">
        <v>1526</v>
      </c>
      <c r="B3299" s="155" t="s">
        <v>246</v>
      </c>
      <c r="C3299" s="91">
        <v>421677.45</v>
      </c>
      <c r="D3299" s="91"/>
      <c r="E3299" s="91"/>
      <c r="F3299" s="91"/>
      <c r="G3299" s="91">
        <f t="shared" si="44"/>
        <v>421677.45</v>
      </c>
      <c r="H3299" s="120">
        <v>42685</v>
      </c>
      <c r="I3299" s="120">
        <v>42692</v>
      </c>
      <c r="J3299" s="120"/>
      <c r="K3299" s="120"/>
      <c r="L3299" s="162"/>
      <c r="M3299" s="162" t="s">
        <v>5</v>
      </c>
      <c r="N3299" s="162">
        <v>1</v>
      </c>
      <c r="O3299" s="162">
        <v>220</v>
      </c>
      <c r="P3299" s="29">
        <v>2016</v>
      </c>
    </row>
    <row r="3300" spans="1:16" s="163" customFormat="1" ht="15.75" customHeight="1" x14ac:dyDescent="0.25">
      <c r="A3300" s="104" t="s">
        <v>1226</v>
      </c>
      <c r="B3300" s="18" t="s">
        <v>1212</v>
      </c>
      <c r="C3300" s="91">
        <v>157895.79999999999</v>
      </c>
      <c r="D3300" s="91"/>
      <c r="E3300" s="91"/>
      <c r="F3300" s="91"/>
      <c r="G3300" s="91">
        <f t="shared" si="44"/>
        <v>157895.79999999999</v>
      </c>
      <c r="H3300" s="120">
        <v>42633</v>
      </c>
      <c r="I3300" s="120">
        <v>42646</v>
      </c>
      <c r="J3300" s="120"/>
      <c r="K3300" s="120"/>
      <c r="L3300" s="162"/>
      <c r="M3300" s="162" t="s">
        <v>724</v>
      </c>
      <c r="N3300" s="162">
        <v>1</v>
      </c>
      <c r="O3300" s="162"/>
      <c r="P3300" s="29">
        <v>2016</v>
      </c>
    </row>
    <row r="3301" spans="1:16" s="163" customFormat="1" ht="15.75" customHeight="1" x14ac:dyDescent="0.25">
      <c r="A3301" s="104" t="s">
        <v>1225</v>
      </c>
      <c r="B3301" s="18" t="s">
        <v>1212</v>
      </c>
      <c r="C3301" s="91">
        <v>166081.46</v>
      </c>
      <c r="D3301" s="91"/>
      <c r="E3301" s="91"/>
      <c r="F3301" s="91"/>
      <c r="G3301" s="91">
        <f t="shared" si="44"/>
        <v>166081.46</v>
      </c>
      <c r="H3301" s="120">
        <v>42633</v>
      </c>
      <c r="I3301" s="120">
        <v>42646</v>
      </c>
      <c r="J3301" s="120"/>
      <c r="K3301" s="120"/>
      <c r="L3301" s="162"/>
      <c r="M3301" s="162" t="s">
        <v>724</v>
      </c>
      <c r="N3301" s="162">
        <v>1</v>
      </c>
      <c r="O3301" s="162"/>
      <c r="P3301" s="29">
        <v>2016</v>
      </c>
    </row>
    <row r="3302" spans="1:16" s="163" customFormat="1" ht="15.75" customHeight="1" x14ac:dyDescent="0.25">
      <c r="A3302" s="104" t="s">
        <v>1228</v>
      </c>
      <c r="B3302" s="18" t="s">
        <v>1212</v>
      </c>
      <c r="C3302" s="91">
        <v>54231.62</v>
      </c>
      <c r="D3302" s="91"/>
      <c r="E3302" s="91"/>
      <c r="F3302" s="91"/>
      <c r="G3302" s="91">
        <f t="shared" si="44"/>
        <v>54231.62</v>
      </c>
      <c r="H3302" s="120">
        <v>42633</v>
      </c>
      <c r="I3302" s="120">
        <v>42646</v>
      </c>
      <c r="J3302" s="120"/>
      <c r="K3302" s="120"/>
      <c r="L3302" s="162"/>
      <c r="M3302" s="162" t="s">
        <v>724</v>
      </c>
      <c r="N3302" s="162">
        <v>1</v>
      </c>
      <c r="O3302" s="162"/>
      <c r="P3302" s="29">
        <v>2016</v>
      </c>
    </row>
    <row r="3303" spans="1:16" s="163" customFormat="1" ht="15.75" customHeight="1" x14ac:dyDescent="0.25">
      <c r="A3303" s="104" t="s">
        <v>671</v>
      </c>
      <c r="B3303" s="18" t="s">
        <v>673</v>
      </c>
      <c r="C3303" s="91">
        <v>712379.37</v>
      </c>
      <c r="D3303" s="91"/>
      <c r="E3303" s="91"/>
      <c r="F3303" s="91"/>
      <c r="G3303" s="91">
        <f t="shared" si="44"/>
        <v>712379.37</v>
      </c>
      <c r="H3303" s="120">
        <v>42542</v>
      </c>
      <c r="I3303" s="120">
        <v>42677</v>
      </c>
      <c r="J3303" s="120"/>
      <c r="K3303" s="120"/>
      <c r="L3303" s="162"/>
      <c r="M3303" s="162" t="s">
        <v>674</v>
      </c>
      <c r="N3303" s="162">
        <v>3</v>
      </c>
      <c r="O3303" s="162"/>
      <c r="P3303" s="29">
        <v>2016</v>
      </c>
    </row>
    <row r="3304" spans="1:16" s="163" customFormat="1" ht="15.75" customHeight="1" x14ac:dyDescent="0.25">
      <c r="A3304" s="104" t="s">
        <v>672</v>
      </c>
      <c r="B3304" s="18" t="s">
        <v>673</v>
      </c>
      <c r="C3304" s="91">
        <v>800706.72</v>
      </c>
      <c r="D3304" s="91"/>
      <c r="E3304" s="91"/>
      <c r="F3304" s="91"/>
      <c r="G3304" s="91">
        <f t="shared" si="44"/>
        <v>800706.72</v>
      </c>
      <c r="H3304" s="120">
        <v>42606</v>
      </c>
      <c r="I3304" s="120">
        <v>42677</v>
      </c>
      <c r="J3304" s="120"/>
      <c r="K3304" s="120"/>
      <c r="L3304" s="162"/>
      <c r="M3304" s="162" t="s">
        <v>674</v>
      </c>
      <c r="N3304" s="162">
        <v>3</v>
      </c>
      <c r="O3304" s="162"/>
      <c r="P3304" s="29">
        <v>2016</v>
      </c>
    </row>
    <row r="3305" spans="1:16" s="163" customFormat="1" ht="15.75" customHeight="1" x14ac:dyDescent="0.25">
      <c r="A3305" s="104" t="s">
        <v>562</v>
      </c>
      <c r="B3305" s="18" t="s">
        <v>1364</v>
      </c>
      <c r="C3305" s="91">
        <v>1471391.89</v>
      </c>
      <c r="D3305" s="91"/>
      <c r="E3305" s="91"/>
      <c r="F3305" s="91"/>
      <c r="G3305" s="91">
        <f t="shared" si="44"/>
        <v>1471391.89</v>
      </c>
      <c r="H3305" s="120">
        <v>42656</v>
      </c>
      <c r="I3305" s="120">
        <v>42656</v>
      </c>
      <c r="J3305" s="120"/>
      <c r="K3305" s="120"/>
      <c r="L3305" s="162"/>
      <c r="M3305" s="162" t="s">
        <v>5</v>
      </c>
      <c r="N3305" s="162">
        <v>1</v>
      </c>
      <c r="O3305" s="162"/>
      <c r="P3305" s="29">
        <v>2016</v>
      </c>
    </row>
    <row r="3306" spans="1:16" s="163" customFormat="1" ht="15.75" customHeight="1" x14ac:dyDescent="0.25">
      <c r="A3306" s="104" t="s">
        <v>1239</v>
      </c>
      <c r="B3306" s="18" t="s">
        <v>689</v>
      </c>
      <c r="C3306" s="91">
        <v>662319.84</v>
      </c>
      <c r="D3306" s="91"/>
      <c r="E3306" s="91"/>
      <c r="F3306" s="91"/>
      <c r="G3306" s="91">
        <f t="shared" si="44"/>
        <v>662319.84</v>
      </c>
      <c r="H3306" s="120">
        <v>42635</v>
      </c>
      <c r="I3306" s="120">
        <v>42635</v>
      </c>
      <c r="J3306" s="120"/>
      <c r="K3306" s="120"/>
      <c r="L3306" s="162"/>
      <c r="M3306" s="162" t="s">
        <v>5</v>
      </c>
      <c r="N3306" s="162">
        <v>1</v>
      </c>
      <c r="O3306" s="162"/>
      <c r="P3306" s="29">
        <v>2016</v>
      </c>
    </row>
    <row r="3307" spans="1:16" s="163" customFormat="1" ht="15.75" customHeight="1" x14ac:dyDescent="0.25">
      <c r="A3307" s="104" t="s">
        <v>1697</v>
      </c>
      <c r="B3307" s="18" t="s">
        <v>63</v>
      </c>
      <c r="C3307" s="91">
        <v>778543.94</v>
      </c>
      <c r="D3307" s="91"/>
      <c r="E3307" s="91"/>
      <c r="F3307" s="91"/>
      <c r="G3307" s="91">
        <f t="shared" si="44"/>
        <v>778543.94</v>
      </c>
      <c r="H3307" s="120">
        <v>42692</v>
      </c>
      <c r="I3307" s="120">
        <v>42692</v>
      </c>
      <c r="J3307" s="120"/>
      <c r="K3307" s="120"/>
      <c r="L3307" s="162"/>
      <c r="M3307" s="162" t="s">
        <v>6</v>
      </c>
      <c r="N3307" s="162">
        <v>1</v>
      </c>
      <c r="O3307" s="162">
        <v>326</v>
      </c>
      <c r="P3307" s="29">
        <v>2016</v>
      </c>
    </row>
    <row r="3308" spans="1:16" s="163" customFormat="1" ht="15.75" customHeight="1" x14ac:dyDescent="0.25">
      <c r="A3308" s="104" t="s">
        <v>1188</v>
      </c>
      <c r="B3308" s="18" t="s">
        <v>17</v>
      </c>
      <c r="C3308" s="91">
        <v>1580062.69</v>
      </c>
      <c r="D3308" s="91"/>
      <c r="E3308" s="91"/>
      <c r="F3308" s="91"/>
      <c r="G3308" s="91">
        <f t="shared" si="44"/>
        <v>1580062.69</v>
      </c>
      <c r="H3308" s="120">
        <v>42660</v>
      </c>
      <c r="I3308" s="120">
        <v>42660</v>
      </c>
      <c r="J3308" s="120"/>
      <c r="K3308" s="120"/>
      <c r="L3308" s="162"/>
      <c r="M3308" s="162" t="s">
        <v>5</v>
      </c>
      <c r="N3308" s="162">
        <v>1</v>
      </c>
      <c r="O3308" s="162">
        <v>634.6</v>
      </c>
      <c r="P3308" s="29">
        <v>2016</v>
      </c>
    </row>
    <row r="3309" spans="1:16" s="163" customFormat="1" ht="15.75" customHeight="1" x14ac:dyDescent="0.25">
      <c r="A3309" s="104" t="s">
        <v>1293</v>
      </c>
      <c r="B3309" s="18" t="s">
        <v>402</v>
      </c>
      <c r="C3309" s="91">
        <v>954364.96</v>
      </c>
      <c r="D3309" s="91"/>
      <c r="E3309" s="91"/>
      <c r="F3309" s="91"/>
      <c r="G3309" s="91">
        <f t="shared" si="44"/>
        <v>954364.96</v>
      </c>
      <c r="H3309" s="120">
        <v>42676</v>
      </c>
      <c r="I3309" s="120">
        <v>42676</v>
      </c>
      <c r="J3309" s="120"/>
      <c r="K3309" s="120"/>
      <c r="L3309" s="162"/>
      <c r="M3309" s="162" t="s">
        <v>5</v>
      </c>
      <c r="N3309" s="162">
        <v>1</v>
      </c>
      <c r="O3309" s="162"/>
      <c r="P3309" s="29">
        <v>2016</v>
      </c>
    </row>
    <row r="3310" spans="1:16" s="163" customFormat="1" ht="15.75" customHeight="1" x14ac:dyDescent="0.25">
      <c r="A3310" s="104" t="s">
        <v>1317</v>
      </c>
      <c r="B3310" s="18" t="s">
        <v>291</v>
      </c>
      <c r="C3310" s="91">
        <v>1296924.6200000001</v>
      </c>
      <c r="D3310" s="91"/>
      <c r="E3310" s="91"/>
      <c r="F3310" s="91"/>
      <c r="G3310" s="91">
        <f t="shared" si="44"/>
        <v>1296924.6200000001</v>
      </c>
      <c r="H3310" s="120">
        <v>42671</v>
      </c>
      <c r="I3310" s="120">
        <v>42671</v>
      </c>
      <c r="J3310" s="120"/>
      <c r="K3310" s="120"/>
      <c r="L3310" s="162"/>
      <c r="M3310" s="162" t="s">
        <v>5</v>
      </c>
      <c r="N3310" s="162">
        <v>1</v>
      </c>
      <c r="O3310" s="162">
        <v>600.4</v>
      </c>
      <c r="P3310" s="29">
        <v>2016</v>
      </c>
    </row>
    <row r="3311" spans="1:16" s="163" customFormat="1" ht="15.75" customHeight="1" x14ac:dyDescent="0.25">
      <c r="A3311" s="104" t="s">
        <v>1185</v>
      </c>
      <c r="B3311" s="18" t="s">
        <v>694</v>
      </c>
      <c r="C3311" s="91">
        <v>1027913.06</v>
      </c>
      <c r="D3311" s="91"/>
      <c r="E3311" s="91"/>
      <c r="F3311" s="91"/>
      <c r="G3311" s="91">
        <f t="shared" si="44"/>
        <v>1027913.06</v>
      </c>
      <c r="H3311" s="120">
        <v>42657</v>
      </c>
      <c r="I3311" s="120">
        <v>42658</v>
      </c>
      <c r="J3311" s="120"/>
      <c r="K3311" s="120"/>
      <c r="L3311" s="162"/>
      <c r="M3311" s="162" t="s">
        <v>5</v>
      </c>
      <c r="N3311" s="162">
        <v>1</v>
      </c>
      <c r="O3311" s="162">
        <v>653</v>
      </c>
      <c r="P3311" s="29">
        <v>2016</v>
      </c>
    </row>
    <row r="3312" spans="1:16" s="163" customFormat="1" ht="15.75" customHeight="1" x14ac:dyDescent="0.25">
      <c r="A3312" s="104" t="s">
        <v>1200</v>
      </c>
      <c r="B3312" s="18" t="s">
        <v>17</v>
      </c>
      <c r="C3312" s="91">
        <v>812791.76</v>
      </c>
      <c r="D3312" s="91"/>
      <c r="E3312" s="91"/>
      <c r="F3312" s="91"/>
      <c r="G3312" s="91">
        <f t="shared" si="44"/>
        <v>812791.76</v>
      </c>
      <c r="H3312" s="120">
        <v>42677</v>
      </c>
      <c r="I3312" s="120">
        <v>42677</v>
      </c>
      <c r="J3312" s="120"/>
      <c r="K3312" s="120"/>
      <c r="L3312" s="162"/>
      <c r="M3312" s="162" t="s">
        <v>6</v>
      </c>
      <c r="N3312" s="162">
        <v>1</v>
      </c>
      <c r="O3312" s="162">
        <v>377</v>
      </c>
      <c r="P3312" s="29">
        <v>2016</v>
      </c>
    </row>
    <row r="3313" spans="1:16" s="163" customFormat="1" ht="15.75" customHeight="1" x14ac:dyDescent="0.25">
      <c r="A3313" s="104" t="s">
        <v>1227</v>
      </c>
      <c r="B3313" s="18" t="s">
        <v>1212</v>
      </c>
      <c r="C3313" s="91">
        <v>65434.54</v>
      </c>
      <c r="D3313" s="91"/>
      <c r="E3313" s="91"/>
      <c r="F3313" s="91"/>
      <c r="G3313" s="91">
        <f t="shared" si="44"/>
        <v>65434.54</v>
      </c>
      <c r="H3313" s="120">
        <v>42634</v>
      </c>
      <c r="I3313" s="120">
        <v>42646</v>
      </c>
      <c r="J3313" s="120"/>
      <c r="K3313" s="120"/>
      <c r="L3313" s="162"/>
      <c r="M3313" s="162" t="s">
        <v>1229</v>
      </c>
      <c r="N3313" s="162">
        <v>1</v>
      </c>
      <c r="O3313" s="162"/>
      <c r="P3313" s="29">
        <v>2016</v>
      </c>
    </row>
    <row r="3314" spans="1:16" s="163" customFormat="1" ht="15.75" customHeight="1" x14ac:dyDescent="0.25">
      <c r="A3314" s="104" t="s">
        <v>1041</v>
      </c>
      <c r="B3314" s="18" t="s">
        <v>782</v>
      </c>
      <c r="C3314" s="91">
        <v>1629618.94</v>
      </c>
      <c r="D3314" s="91"/>
      <c r="E3314" s="91"/>
      <c r="F3314" s="91"/>
      <c r="G3314" s="91">
        <f t="shared" si="44"/>
        <v>1629618.94</v>
      </c>
      <c r="H3314" s="120">
        <v>42636</v>
      </c>
      <c r="I3314" s="120">
        <v>42664</v>
      </c>
      <c r="J3314" s="120"/>
      <c r="K3314" s="120"/>
      <c r="L3314" s="162"/>
      <c r="M3314" s="162" t="s">
        <v>6</v>
      </c>
      <c r="N3314" s="162">
        <v>1</v>
      </c>
      <c r="O3314" s="162">
        <v>712</v>
      </c>
      <c r="P3314" s="29">
        <v>2016</v>
      </c>
    </row>
    <row r="3315" spans="1:16" s="163" customFormat="1" ht="15.75" customHeight="1" x14ac:dyDescent="0.25">
      <c r="A3315" s="104" t="s">
        <v>1042</v>
      </c>
      <c r="B3315" s="18" t="s">
        <v>782</v>
      </c>
      <c r="C3315" s="91">
        <v>1643608.61</v>
      </c>
      <c r="D3315" s="91"/>
      <c r="E3315" s="91"/>
      <c r="F3315" s="91"/>
      <c r="G3315" s="91">
        <f t="shared" si="44"/>
        <v>1643608.61</v>
      </c>
      <c r="H3315" s="120">
        <v>42636</v>
      </c>
      <c r="I3315" s="120">
        <v>42664</v>
      </c>
      <c r="J3315" s="120"/>
      <c r="K3315" s="120"/>
      <c r="L3315" s="162"/>
      <c r="M3315" s="162" t="s">
        <v>6</v>
      </c>
      <c r="N3315" s="162">
        <v>1</v>
      </c>
      <c r="O3315" s="162">
        <v>712</v>
      </c>
      <c r="P3315" s="29">
        <v>2016</v>
      </c>
    </row>
    <row r="3316" spans="1:16" s="163" customFormat="1" ht="15.75" customHeight="1" x14ac:dyDescent="0.25">
      <c r="A3316" s="104" t="s">
        <v>1214</v>
      </c>
      <c r="B3316" s="18" t="s">
        <v>1364</v>
      </c>
      <c r="C3316" s="91">
        <v>1165904.5</v>
      </c>
      <c r="D3316" s="91"/>
      <c r="E3316" s="91"/>
      <c r="F3316" s="91"/>
      <c r="G3316" s="91">
        <f t="shared" si="44"/>
        <v>1165904.5</v>
      </c>
      <c r="H3316" s="120">
        <v>42643</v>
      </c>
      <c r="I3316" s="120">
        <v>42643</v>
      </c>
      <c r="J3316" s="120"/>
      <c r="K3316" s="120"/>
      <c r="L3316" s="162"/>
      <c r="M3316" s="162" t="s">
        <v>5</v>
      </c>
      <c r="N3316" s="162">
        <v>1</v>
      </c>
      <c r="O3316" s="162"/>
      <c r="P3316" s="29">
        <v>2016</v>
      </c>
    </row>
    <row r="3317" spans="1:16" s="163" customFormat="1" ht="15.75" customHeight="1" x14ac:dyDescent="0.25">
      <c r="A3317" s="104" t="s">
        <v>1215</v>
      </c>
      <c r="B3317" s="18" t="s">
        <v>1364</v>
      </c>
      <c r="C3317" s="91">
        <v>1161424.01</v>
      </c>
      <c r="D3317" s="91"/>
      <c r="E3317" s="91"/>
      <c r="F3317" s="91"/>
      <c r="G3317" s="91">
        <f t="shared" si="44"/>
        <v>1161424.01</v>
      </c>
      <c r="H3317" s="120">
        <v>42643</v>
      </c>
      <c r="I3317" s="120">
        <v>42643</v>
      </c>
      <c r="J3317" s="120"/>
      <c r="K3317" s="120"/>
      <c r="L3317" s="162"/>
      <c r="M3317" s="162" t="s">
        <v>5</v>
      </c>
      <c r="N3317" s="162">
        <v>1</v>
      </c>
      <c r="O3317" s="162"/>
      <c r="P3317" s="29">
        <v>2016</v>
      </c>
    </row>
    <row r="3318" spans="1:16" s="163" customFormat="1" ht="15.75" customHeight="1" x14ac:dyDescent="0.25">
      <c r="A3318" s="104" t="s">
        <v>1408</v>
      </c>
      <c r="B3318" s="104" t="s">
        <v>1</v>
      </c>
      <c r="C3318" s="91">
        <v>1366509.7</v>
      </c>
      <c r="D3318" s="91"/>
      <c r="E3318" s="91"/>
      <c r="F3318" s="91"/>
      <c r="G3318" s="91">
        <f t="shared" si="44"/>
        <v>1366509.7</v>
      </c>
      <c r="H3318" s="120">
        <v>42688</v>
      </c>
      <c r="I3318" s="120">
        <v>42688</v>
      </c>
      <c r="J3318" s="120"/>
      <c r="K3318" s="120"/>
      <c r="L3318" s="162"/>
      <c r="M3318" s="162" t="s">
        <v>5</v>
      </c>
      <c r="N3318" s="162">
        <v>1</v>
      </c>
      <c r="O3318" s="162">
        <v>551.5</v>
      </c>
      <c r="P3318" s="29">
        <v>2016</v>
      </c>
    </row>
    <row r="3319" spans="1:16" s="163" customFormat="1" ht="15.75" customHeight="1" x14ac:dyDescent="0.25">
      <c r="A3319" s="104" t="s">
        <v>1333</v>
      </c>
      <c r="B3319" s="18" t="s">
        <v>498</v>
      </c>
      <c r="C3319" s="91">
        <v>1124374.03</v>
      </c>
      <c r="D3319" s="91"/>
      <c r="E3319" s="91"/>
      <c r="F3319" s="91"/>
      <c r="G3319" s="91">
        <f t="shared" si="44"/>
        <v>1124374.03</v>
      </c>
      <c r="H3319" s="120">
        <v>42683</v>
      </c>
      <c r="I3319" s="120">
        <v>42683</v>
      </c>
      <c r="J3319" s="120"/>
      <c r="K3319" s="120"/>
      <c r="L3319" s="162"/>
      <c r="M3319" s="162" t="s">
        <v>5</v>
      </c>
      <c r="N3319" s="162">
        <v>1</v>
      </c>
      <c r="O3319" s="162">
        <v>600.70000000000005</v>
      </c>
      <c r="P3319" s="29">
        <v>2016</v>
      </c>
    </row>
    <row r="3320" spans="1:16" s="163" customFormat="1" ht="15.75" customHeight="1" x14ac:dyDescent="0.25">
      <c r="A3320" s="104" t="s">
        <v>1331</v>
      </c>
      <c r="B3320" s="18" t="s">
        <v>498</v>
      </c>
      <c r="C3320" s="91">
        <v>1366919.26</v>
      </c>
      <c r="D3320" s="91"/>
      <c r="E3320" s="91"/>
      <c r="F3320" s="91"/>
      <c r="G3320" s="91">
        <f t="shared" si="44"/>
        <v>1366919.26</v>
      </c>
      <c r="H3320" s="120">
        <v>42683</v>
      </c>
      <c r="I3320" s="120">
        <v>42683</v>
      </c>
      <c r="J3320" s="120"/>
      <c r="K3320" s="120"/>
      <c r="L3320" s="162"/>
      <c r="M3320" s="162" t="s">
        <v>5</v>
      </c>
      <c r="N3320" s="162">
        <v>1</v>
      </c>
      <c r="O3320" s="162">
        <v>769</v>
      </c>
      <c r="P3320" s="29">
        <v>2016</v>
      </c>
    </row>
    <row r="3321" spans="1:16" s="163" customFormat="1" ht="15.75" customHeight="1" x14ac:dyDescent="0.25">
      <c r="A3321" s="104" t="s">
        <v>1394</v>
      </c>
      <c r="B3321" s="155" t="s">
        <v>246</v>
      </c>
      <c r="C3321" s="91">
        <v>1064852.8500000001</v>
      </c>
      <c r="D3321" s="91"/>
      <c r="E3321" s="91"/>
      <c r="F3321" s="91"/>
      <c r="G3321" s="91">
        <f t="shared" si="44"/>
        <v>1064852.8500000001</v>
      </c>
      <c r="H3321" s="120">
        <v>42691</v>
      </c>
      <c r="I3321" s="120">
        <v>42703</v>
      </c>
      <c r="J3321" s="120"/>
      <c r="K3321" s="120"/>
      <c r="L3321" s="162"/>
      <c r="M3321" s="162" t="s">
        <v>5</v>
      </c>
      <c r="N3321" s="162">
        <v>1</v>
      </c>
      <c r="O3321" s="162">
        <v>563.70000000000005</v>
      </c>
      <c r="P3321" s="29">
        <v>2016</v>
      </c>
    </row>
    <row r="3322" spans="1:16" s="163" customFormat="1" ht="15.75" customHeight="1" x14ac:dyDescent="0.25">
      <c r="A3322" s="104" t="s">
        <v>1050</v>
      </c>
      <c r="B3322" s="18" t="s">
        <v>782</v>
      </c>
      <c r="C3322" s="91">
        <v>1300573.17</v>
      </c>
      <c r="D3322" s="91"/>
      <c r="E3322" s="91"/>
      <c r="F3322" s="91"/>
      <c r="G3322" s="91">
        <f t="shared" si="44"/>
        <v>1300573.17</v>
      </c>
      <c r="H3322" s="120">
        <v>42611</v>
      </c>
      <c r="I3322" s="120">
        <v>42611</v>
      </c>
      <c r="J3322" s="120"/>
      <c r="K3322" s="120"/>
      <c r="L3322" s="162"/>
      <c r="M3322" s="162" t="s">
        <v>6</v>
      </c>
      <c r="N3322" s="162">
        <v>1</v>
      </c>
      <c r="O3322" s="162">
        <v>648</v>
      </c>
      <c r="P3322" s="29">
        <v>2016</v>
      </c>
    </row>
    <row r="3323" spans="1:16" s="163" customFormat="1" ht="15.75" customHeight="1" x14ac:dyDescent="0.25">
      <c r="A3323" s="104" t="s">
        <v>1314</v>
      </c>
      <c r="B3323" s="18" t="s">
        <v>63</v>
      </c>
      <c r="C3323" s="91">
        <v>925970.78</v>
      </c>
      <c r="D3323" s="91"/>
      <c r="E3323" s="91"/>
      <c r="F3323" s="91"/>
      <c r="G3323" s="91">
        <f t="shared" si="44"/>
        <v>925970.78</v>
      </c>
      <c r="H3323" s="120">
        <v>42684</v>
      </c>
      <c r="I3323" s="120">
        <v>42684</v>
      </c>
      <c r="J3323" s="120"/>
      <c r="K3323" s="120"/>
      <c r="L3323" s="162"/>
      <c r="M3323" s="162" t="s">
        <v>6</v>
      </c>
      <c r="N3323" s="162">
        <v>1</v>
      </c>
      <c r="O3323" s="162">
        <v>451</v>
      </c>
      <c r="P3323" s="29">
        <v>2016</v>
      </c>
    </row>
    <row r="3324" spans="1:16" s="163" customFormat="1" ht="15.75" customHeight="1" x14ac:dyDescent="0.25">
      <c r="A3324" s="104" t="s">
        <v>1349</v>
      </c>
      <c r="B3324" s="18" t="s">
        <v>245</v>
      </c>
      <c r="C3324" s="91">
        <v>745021.23</v>
      </c>
      <c r="D3324" s="91"/>
      <c r="E3324" s="91"/>
      <c r="F3324" s="91"/>
      <c r="G3324" s="91">
        <f t="shared" si="44"/>
        <v>745021.23</v>
      </c>
      <c r="H3324" s="120">
        <v>42671</v>
      </c>
      <c r="I3324" s="120">
        <v>42671</v>
      </c>
      <c r="J3324" s="120"/>
      <c r="K3324" s="120"/>
      <c r="L3324" s="162"/>
      <c r="M3324" s="162" t="s">
        <v>1161</v>
      </c>
      <c r="N3324" s="162">
        <v>1</v>
      </c>
      <c r="O3324" s="162"/>
      <c r="P3324" s="29">
        <v>2016</v>
      </c>
    </row>
    <row r="3325" spans="1:16" s="163" customFormat="1" ht="15.75" customHeight="1" x14ac:dyDescent="0.25">
      <c r="A3325" s="104" t="s">
        <v>1429</v>
      </c>
      <c r="B3325" s="18" t="s">
        <v>85</v>
      </c>
      <c r="C3325" s="91">
        <v>487060.86</v>
      </c>
      <c r="D3325" s="91"/>
      <c r="E3325" s="91"/>
      <c r="F3325" s="91"/>
      <c r="G3325" s="91">
        <f t="shared" si="44"/>
        <v>487060.86</v>
      </c>
      <c r="H3325" s="120">
        <v>42705</v>
      </c>
      <c r="I3325" s="120">
        <v>42705</v>
      </c>
      <c r="J3325" s="120"/>
      <c r="K3325" s="120"/>
      <c r="L3325" s="162"/>
      <c r="M3325" s="162" t="s">
        <v>5</v>
      </c>
      <c r="N3325" s="162">
        <v>1</v>
      </c>
      <c r="O3325" s="162">
        <v>256.76</v>
      </c>
      <c r="P3325" s="29">
        <v>2016</v>
      </c>
    </row>
    <row r="3326" spans="1:16" s="163" customFormat="1" ht="15.75" customHeight="1" x14ac:dyDescent="0.25">
      <c r="A3326" s="104" t="s">
        <v>1292</v>
      </c>
      <c r="B3326" s="18" t="s">
        <v>402</v>
      </c>
      <c r="C3326" s="91">
        <v>1236795.79</v>
      </c>
      <c r="D3326" s="91"/>
      <c r="E3326" s="91"/>
      <c r="F3326" s="91"/>
      <c r="G3326" s="91">
        <f t="shared" si="44"/>
        <v>1236795.79</v>
      </c>
      <c r="H3326" s="120">
        <v>42683</v>
      </c>
      <c r="I3326" s="120">
        <v>42683</v>
      </c>
      <c r="J3326" s="120"/>
      <c r="K3326" s="120"/>
      <c r="L3326" s="162"/>
      <c r="M3326" s="162" t="s">
        <v>5</v>
      </c>
      <c r="N3326" s="162">
        <v>1</v>
      </c>
      <c r="O3326" s="162"/>
      <c r="P3326" s="29">
        <v>2016</v>
      </c>
    </row>
    <row r="3327" spans="1:16" s="163" customFormat="1" ht="15.75" customHeight="1" x14ac:dyDescent="0.25">
      <c r="A3327" s="104" t="s">
        <v>1186</v>
      </c>
      <c r="B3327" s="18" t="s">
        <v>782</v>
      </c>
      <c r="C3327" s="91">
        <v>1203410.02</v>
      </c>
      <c r="D3327" s="91"/>
      <c r="E3327" s="91"/>
      <c r="F3327" s="91"/>
      <c r="G3327" s="91">
        <f t="shared" si="44"/>
        <v>1203410.02</v>
      </c>
      <c r="H3327" s="120">
        <v>42662</v>
      </c>
      <c r="I3327" s="120">
        <v>42662</v>
      </c>
      <c r="J3327" s="120"/>
      <c r="K3327" s="120"/>
      <c r="L3327" s="162"/>
      <c r="M3327" s="162" t="s">
        <v>6</v>
      </c>
      <c r="N3327" s="162">
        <v>1</v>
      </c>
      <c r="O3327" s="162">
        <v>574.79999999999995</v>
      </c>
      <c r="P3327" s="29">
        <v>2016</v>
      </c>
    </row>
    <row r="3328" spans="1:16" s="163" customFormat="1" ht="15.75" customHeight="1" x14ac:dyDescent="0.25">
      <c r="A3328" s="104" t="s">
        <v>1424</v>
      </c>
      <c r="B3328" s="155" t="s">
        <v>246</v>
      </c>
      <c r="C3328" s="91">
        <v>727280.23</v>
      </c>
      <c r="D3328" s="91"/>
      <c r="E3328" s="91"/>
      <c r="F3328" s="91"/>
      <c r="G3328" s="91">
        <f t="shared" si="44"/>
        <v>727280.23</v>
      </c>
      <c r="H3328" s="120">
        <v>42683</v>
      </c>
      <c r="I3328" s="120">
        <v>42697</v>
      </c>
      <c r="J3328" s="120"/>
      <c r="K3328" s="120"/>
      <c r="L3328" s="162"/>
      <c r="M3328" s="162" t="s">
        <v>5</v>
      </c>
      <c r="N3328" s="162">
        <v>1</v>
      </c>
      <c r="O3328" s="162">
        <v>457.11</v>
      </c>
      <c r="P3328" s="29">
        <v>2016</v>
      </c>
    </row>
    <row r="3329" spans="1:16" s="163" customFormat="1" ht="15.75" customHeight="1" x14ac:dyDescent="0.25">
      <c r="A3329" s="104" t="s">
        <v>1425</v>
      </c>
      <c r="B3329" s="155" t="s">
        <v>246</v>
      </c>
      <c r="C3329" s="91">
        <v>709426.9</v>
      </c>
      <c r="D3329" s="91"/>
      <c r="E3329" s="91"/>
      <c r="F3329" s="91"/>
      <c r="G3329" s="91">
        <f t="shared" si="44"/>
        <v>709426.9</v>
      </c>
      <c r="H3329" s="120">
        <v>42683</v>
      </c>
      <c r="I3329" s="120">
        <v>42697</v>
      </c>
      <c r="J3329" s="120"/>
      <c r="K3329" s="120"/>
      <c r="L3329" s="162"/>
      <c r="M3329" s="162" t="s">
        <v>5</v>
      </c>
      <c r="N3329" s="162">
        <v>1</v>
      </c>
      <c r="O3329" s="162">
        <v>340.8</v>
      </c>
      <c r="P3329" s="29">
        <v>2016</v>
      </c>
    </row>
    <row r="3330" spans="1:16" s="163" customFormat="1" ht="15.75" customHeight="1" x14ac:dyDescent="0.25">
      <c r="A3330" s="104" t="s">
        <v>1189</v>
      </c>
      <c r="B3330" s="18" t="s">
        <v>17</v>
      </c>
      <c r="C3330" s="91">
        <f>971784.63+375084.35</f>
        <v>1346868.98</v>
      </c>
      <c r="D3330" s="91"/>
      <c r="E3330" s="91"/>
      <c r="F3330" s="91"/>
      <c r="G3330" s="91">
        <f t="shared" si="44"/>
        <v>1346868.98</v>
      </c>
      <c r="H3330" s="120">
        <v>42660</v>
      </c>
      <c r="I3330" s="120">
        <v>42660</v>
      </c>
      <c r="J3330" s="120"/>
      <c r="K3330" s="120"/>
      <c r="L3330" s="162"/>
      <c r="M3330" s="162" t="s">
        <v>5</v>
      </c>
      <c r="N3330" s="162">
        <v>1</v>
      </c>
      <c r="O3330" s="162">
        <v>625.5</v>
      </c>
      <c r="P3330" s="29">
        <v>2016</v>
      </c>
    </row>
    <row r="3331" spans="1:16" s="163" customFormat="1" ht="15.75" customHeight="1" x14ac:dyDescent="0.25">
      <c r="A3331" s="104" t="s">
        <v>1198</v>
      </c>
      <c r="B3331" s="18" t="s">
        <v>17</v>
      </c>
      <c r="C3331" s="91">
        <v>1415654.53</v>
      </c>
      <c r="D3331" s="91"/>
      <c r="E3331" s="91"/>
      <c r="F3331" s="91"/>
      <c r="G3331" s="91">
        <f t="shared" si="44"/>
        <v>1415654.53</v>
      </c>
      <c r="H3331" s="120">
        <v>42692</v>
      </c>
      <c r="I3331" s="120">
        <v>42692</v>
      </c>
      <c r="J3331" s="120"/>
      <c r="K3331" s="120"/>
      <c r="L3331" s="162"/>
      <c r="M3331" s="162" t="s">
        <v>6</v>
      </c>
      <c r="N3331" s="162">
        <v>1</v>
      </c>
      <c r="O3331" s="162">
        <v>665</v>
      </c>
      <c r="P3331" s="29">
        <v>2016</v>
      </c>
    </row>
    <row r="3332" spans="1:16" s="163" customFormat="1" ht="15.75" customHeight="1" x14ac:dyDescent="0.25">
      <c r="A3332" s="104" t="s">
        <v>1284</v>
      </c>
      <c r="B3332" s="18" t="s">
        <v>63</v>
      </c>
      <c r="C3332" s="91">
        <v>1254734.1200000001</v>
      </c>
      <c r="D3332" s="91"/>
      <c r="E3332" s="91"/>
      <c r="F3332" s="91"/>
      <c r="G3332" s="91">
        <f t="shared" si="44"/>
        <v>1254734.1200000001</v>
      </c>
      <c r="H3332" s="120">
        <v>42676</v>
      </c>
      <c r="I3332" s="120">
        <v>42682</v>
      </c>
      <c r="J3332" s="120"/>
      <c r="K3332" s="120"/>
      <c r="L3332" s="162"/>
      <c r="M3332" s="162" t="s">
        <v>6</v>
      </c>
      <c r="N3332" s="162">
        <v>1</v>
      </c>
      <c r="O3332" s="162">
        <v>484.2</v>
      </c>
      <c r="P3332" s="29">
        <v>2016</v>
      </c>
    </row>
    <row r="3333" spans="1:16" s="163" customFormat="1" ht="15.75" customHeight="1" x14ac:dyDescent="0.25">
      <c r="A3333" s="104" t="s">
        <v>1285</v>
      </c>
      <c r="B3333" s="18" t="s">
        <v>63</v>
      </c>
      <c r="C3333" s="91">
        <v>1508789.3</v>
      </c>
      <c r="D3333" s="91"/>
      <c r="E3333" s="91"/>
      <c r="F3333" s="91"/>
      <c r="G3333" s="91">
        <f t="shared" si="44"/>
        <v>1508789.3</v>
      </c>
      <c r="H3333" s="120">
        <v>42676</v>
      </c>
      <c r="I3333" s="120">
        <v>42682</v>
      </c>
      <c r="J3333" s="120"/>
      <c r="K3333" s="120"/>
      <c r="L3333" s="162"/>
      <c r="M3333" s="162" t="s">
        <v>6</v>
      </c>
      <c r="N3333" s="162">
        <v>1</v>
      </c>
      <c r="O3333" s="162">
        <v>635</v>
      </c>
      <c r="P3333" s="29">
        <v>2016</v>
      </c>
    </row>
    <row r="3334" spans="1:16" s="163" customFormat="1" ht="15.75" customHeight="1" x14ac:dyDescent="0.25">
      <c r="A3334" s="104" t="s">
        <v>1286</v>
      </c>
      <c r="B3334" s="18" t="s">
        <v>63</v>
      </c>
      <c r="C3334" s="91">
        <v>1591659.52</v>
      </c>
      <c r="D3334" s="91"/>
      <c r="E3334" s="91"/>
      <c r="F3334" s="91"/>
      <c r="G3334" s="91">
        <f t="shared" si="44"/>
        <v>1591659.52</v>
      </c>
      <c r="H3334" s="120">
        <v>42676</v>
      </c>
      <c r="I3334" s="120">
        <v>42682</v>
      </c>
      <c r="J3334" s="120"/>
      <c r="K3334" s="120"/>
      <c r="L3334" s="162"/>
      <c r="M3334" s="162" t="s">
        <v>6</v>
      </c>
      <c r="N3334" s="162">
        <v>1</v>
      </c>
      <c r="O3334" s="162">
        <v>672.7</v>
      </c>
      <c r="P3334" s="29">
        <v>2016</v>
      </c>
    </row>
    <row r="3335" spans="1:16" s="163" customFormat="1" ht="15.75" customHeight="1" x14ac:dyDescent="0.25">
      <c r="A3335" s="104" t="s">
        <v>370</v>
      </c>
      <c r="B3335" s="18" t="s">
        <v>377</v>
      </c>
      <c r="C3335" s="91">
        <v>318718</v>
      </c>
      <c r="D3335" s="91"/>
      <c r="E3335" s="91"/>
      <c r="F3335" s="91"/>
      <c r="G3335" s="91">
        <f t="shared" si="44"/>
        <v>318718</v>
      </c>
      <c r="H3335" s="120">
        <v>42703</v>
      </c>
      <c r="I3335" s="120">
        <v>42716</v>
      </c>
      <c r="J3335" s="120"/>
      <c r="K3335" s="120"/>
      <c r="L3335" s="162"/>
      <c r="M3335" s="162" t="s">
        <v>1161</v>
      </c>
      <c r="N3335" s="162">
        <v>1</v>
      </c>
      <c r="O3335" s="162"/>
      <c r="P3335" s="29">
        <v>2016</v>
      </c>
    </row>
    <row r="3336" spans="1:16" s="163" customFormat="1" ht="15.75" customHeight="1" x14ac:dyDescent="0.25">
      <c r="A3336" s="104" t="s">
        <v>1528</v>
      </c>
      <c r="B3336" s="18" t="s">
        <v>306</v>
      </c>
      <c r="C3336" s="91">
        <v>1249644.18</v>
      </c>
      <c r="D3336" s="91"/>
      <c r="E3336" s="91"/>
      <c r="F3336" s="91"/>
      <c r="G3336" s="91">
        <f t="shared" si="44"/>
        <v>1249644.18</v>
      </c>
      <c r="H3336" s="120">
        <v>42699</v>
      </c>
      <c r="I3336" s="120">
        <v>42699</v>
      </c>
      <c r="J3336" s="120"/>
      <c r="K3336" s="120"/>
      <c r="L3336" s="162"/>
      <c r="M3336" s="162" t="s">
        <v>5</v>
      </c>
      <c r="N3336" s="162">
        <v>1</v>
      </c>
      <c r="O3336" s="162">
        <v>653.34</v>
      </c>
      <c r="P3336" s="29">
        <v>2016</v>
      </c>
    </row>
    <row r="3337" spans="1:16" s="163" customFormat="1" ht="15.75" customHeight="1" x14ac:dyDescent="0.25">
      <c r="A3337" s="104" t="s">
        <v>1530</v>
      </c>
      <c r="B3337" s="18" t="s">
        <v>306</v>
      </c>
      <c r="C3337" s="91">
        <v>1227856.52</v>
      </c>
      <c r="D3337" s="91"/>
      <c r="E3337" s="91"/>
      <c r="F3337" s="91"/>
      <c r="G3337" s="91">
        <f t="shared" si="44"/>
        <v>1227856.52</v>
      </c>
      <c r="H3337" s="120">
        <v>42699</v>
      </c>
      <c r="I3337" s="120">
        <v>42699</v>
      </c>
      <c r="J3337" s="120"/>
      <c r="K3337" s="120"/>
      <c r="L3337" s="162"/>
      <c r="M3337" s="162" t="s">
        <v>5</v>
      </c>
      <c r="N3337" s="162">
        <v>1</v>
      </c>
      <c r="O3337" s="162">
        <v>664.06</v>
      </c>
      <c r="P3337" s="29">
        <v>2016</v>
      </c>
    </row>
    <row r="3338" spans="1:16" s="163" customFormat="1" ht="15.75" customHeight="1" x14ac:dyDescent="0.25">
      <c r="A3338" s="104" t="s">
        <v>976</v>
      </c>
      <c r="B3338" s="18" t="s">
        <v>93</v>
      </c>
      <c r="C3338" s="91">
        <v>763104.67</v>
      </c>
      <c r="D3338" s="91"/>
      <c r="E3338" s="91"/>
      <c r="F3338" s="91"/>
      <c r="G3338" s="91">
        <f t="shared" si="44"/>
        <v>763104.67</v>
      </c>
      <c r="H3338" s="120">
        <v>42571</v>
      </c>
      <c r="I3338" s="120">
        <v>42572</v>
      </c>
      <c r="J3338" s="120"/>
      <c r="K3338" s="120"/>
      <c r="L3338" s="162"/>
      <c r="M3338" s="162" t="s">
        <v>5</v>
      </c>
      <c r="N3338" s="162">
        <v>1</v>
      </c>
      <c r="O3338" s="162"/>
      <c r="P3338" s="29">
        <v>2016</v>
      </c>
    </row>
    <row r="3339" spans="1:16" s="163" customFormat="1" ht="15.75" customHeight="1" x14ac:dyDescent="0.25">
      <c r="A3339" s="104" t="s">
        <v>1586</v>
      </c>
      <c r="B3339" s="18" t="s">
        <v>757</v>
      </c>
      <c r="C3339" s="91">
        <v>473362.56</v>
      </c>
      <c r="D3339" s="91"/>
      <c r="E3339" s="91"/>
      <c r="F3339" s="91"/>
      <c r="G3339" s="91">
        <f t="shared" si="44"/>
        <v>473362.56</v>
      </c>
      <c r="H3339" s="120">
        <v>42696</v>
      </c>
      <c r="I3339" s="120">
        <v>42696</v>
      </c>
      <c r="J3339" s="120"/>
      <c r="K3339" s="120"/>
      <c r="L3339" s="162"/>
      <c r="M3339" s="162" t="s">
        <v>548</v>
      </c>
      <c r="N3339" s="162">
        <v>2</v>
      </c>
      <c r="O3339" s="162"/>
      <c r="P3339" s="29">
        <v>2016</v>
      </c>
    </row>
    <row r="3340" spans="1:16" s="163" customFormat="1" ht="15.75" customHeight="1" x14ac:dyDescent="0.25">
      <c r="A3340" s="104" t="s">
        <v>1182</v>
      </c>
      <c r="B3340" s="18" t="s">
        <v>1201</v>
      </c>
      <c r="C3340" s="91">
        <v>107340.75</v>
      </c>
      <c r="D3340" s="91"/>
      <c r="E3340" s="91"/>
      <c r="F3340" s="91"/>
      <c r="G3340" s="91">
        <f t="shared" si="44"/>
        <v>107340.75</v>
      </c>
      <c r="H3340" s="120">
        <v>42622</v>
      </c>
      <c r="I3340" s="120">
        <v>42713</v>
      </c>
      <c r="J3340" s="120"/>
      <c r="K3340" s="120"/>
      <c r="L3340" s="162"/>
      <c r="M3340" s="162" t="s">
        <v>3551</v>
      </c>
      <c r="N3340" s="162">
        <v>1</v>
      </c>
      <c r="O3340" s="162"/>
      <c r="P3340" s="29">
        <v>2016</v>
      </c>
    </row>
    <row r="3341" spans="1:16" s="163" customFormat="1" ht="15.75" customHeight="1" x14ac:dyDescent="0.25">
      <c r="A3341" s="104" t="s">
        <v>1462</v>
      </c>
      <c r="B3341" s="18" t="s">
        <v>85</v>
      </c>
      <c r="C3341" s="91">
        <v>487056.2</v>
      </c>
      <c r="D3341" s="91"/>
      <c r="E3341" s="91"/>
      <c r="F3341" s="91"/>
      <c r="G3341" s="91">
        <f t="shared" si="44"/>
        <v>487056.2</v>
      </c>
      <c r="H3341" s="120">
        <v>42725</v>
      </c>
      <c r="I3341" s="120">
        <v>42725</v>
      </c>
      <c r="J3341" s="120"/>
      <c r="K3341" s="120"/>
      <c r="L3341" s="162"/>
      <c r="M3341" s="162" t="s">
        <v>5</v>
      </c>
      <c r="N3341" s="162">
        <v>1</v>
      </c>
      <c r="O3341" s="162">
        <v>259</v>
      </c>
      <c r="P3341" s="29">
        <v>2016</v>
      </c>
    </row>
    <row r="3342" spans="1:16" s="163" customFormat="1" ht="15.75" customHeight="1" x14ac:dyDescent="0.25">
      <c r="A3342" s="104" t="s">
        <v>1728</v>
      </c>
      <c r="B3342" s="18" t="s">
        <v>245</v>
      </c>
      <c r="C3342" s="91">
        <v>712312.9</v>
      </c>
      <c r="D3342" s="91"/>
      <c r="E3342" s="91"/>
      <c r="F3342" s="91"/>
      <c r="G3342" s="91">
        <f t="shared" si="44"/>
        <v>712312.9</v>
      </c>
      <c r="H3342" s="120">
        <v>42718</v>
      </c>
      <c r="I3342" s="120">
        <v>42718</v>
      </c>
      <c r="J3342" s="120"/>
      <c r="K3342" s="120"/>
      <c r="L3342" s="162"/>
      <c r="M3342" s="162" t="s">
        <v>5</v>
      </c>
      <c r="N3342" s="162">
        <v>1</v>
      </c>
      <c r="O3342" s="162"/>
      <c r="P3342" s="29">
        <v>2016</v>
      </c>
    </row>
    <row r="3343" spans="1:16" s="163" customFormat="1" ht="15.75" customHeight="1" x14ac:dyDescent="0.25">
      <c r="A3343" s="104" t="s">
        <v>1430</v>
      </c>
      <c r="B3343" s="18" t="s">
        <v>1146</v>
      </c>
      <c r="C3343" s="91">
        <v>779590.37</v>
      </c>
      <c r="D3343" s="91"/>
      <c r="E3343" s="91"/>
      <c r="F3343" s="91"/>
      <c r="G3343" s="91">
        <f t="shared" si="44"/>
        <v>779590.37</v>
      </c>
      <c r="H3343" s="120">
        <v>42723</v>
      </c>
      <c r="I3343" s="120">
        <v>42723</v>
      </c>
      <c r="J3343" s="120"/>
      <c r="K3343" s="120"/>
      <c r="L3343" s="162"/>
      <c r="M3343" s="162" t="s">
        <v>5</v>
      </c>
      <c r="N3343" s="162">
        <v>1</v>
      </c>
      <c r="O3343" s="162">
        <v>582</v>
      </c>
      <c r="P3343" s="29">
        <v>2016</v>
      </c>
    </row>
    <row r="3344" spans="1:16" s="163" customFormat="1" ht="15.75" customHeight="1" x14ac:dyDescent="0.25">
      <c r="A3344" s="104" t="s">
        <v>1324</v>
      </c>
      <c r="B3344" s="18" t="s">
        <v>694</v>
      </c>
      <c r="C3344" s="91">
        <v>916950.51</v>
      </c>
      <c r="D3344" s="91"/>
      <c r="E3344" s="91"/>
      <c r="F3344" s="91"/>
      <c r="G3344" s="91">
        <f t="shared" si="44"/>
        <v>916950.51</v>
      </c>
      <c r="H3344" s="120">
        <v>42683</v>
      </c>
      <c r="I3344" s="120">
        <v>42683</v>
      </c>
      <c r="J3344" s="120"/>
      <c r="K3344" s="120"/>
      <c r="L3344" s="162"/>
      <c r="M3344" s="162" t="s">
        <v>5</v>
      </c>
      <c r="N3344" s="162">
        <v>1</v>
      </c>
      <c r="O3344" s="162">
        <v>492</v>
      </c>
      <c r="P3344" s="29">
        <v>2016</v>
      </c>
    </row>
    <row r="3345" spans="1:16" s="163" customFormat="1" ht="15.75" customHeight="1" x14ac:dyDescent="0.25">
      <c r="A3345" s="104" t="s">
        <v>1325</v>
      </c>
      <c r="B3345" s="18" t="s">
        <v>694</v>
      </c>
      <c r="C3345" s="91">
        <v>1171127.06</v>
      </c>
      <c r="D3345" s="91"/>
      <c r="E3345" s="91"/>
      <c r="F3345" s="91"/>
      <c r="G3345" s="91">
        <f t="shared" si="44"/>
        <v>1171127.06</v>
      </c>
      <c r="H3345" s="120">
        <v>42683</v>
      </c>
      <c r="I3345" s="120">
        <v>42683</v>
      </c>
      <c r="J3345" s="120"/>
      <c r="K3345" s="120"/>
      <c r="L3345" s="162"/>
      <c r="M3345" s="162" t="s">
        <v>5</v>
      </c>
      <c r="N3345" s="162">
        <v>1</v>
      </c>
      <c r="O3345" s="162">
        <v>604</v>
      </c>
      <c r="P3345" s="29">
        <v>2016</v>
      </c>
    </row>
    <row r="3346" spans="1:16" s="163" customFormat="1" ht="15.75" customHeight="1" x14ac:dyDescent="0.25">
      <c r="A3346" s="104" t="s">
        <v>1327</v>
      </c>
      <c r="B3346" s="18" t="s">
        <v>694</v>
      </c>
      <c r="C3346" s="91">
        <v>1059325.57</v>
      </c>
      <c r="D3346" s="91"/>
      <c r="E3346" s="91"/>
      <c r="F3346" s="91"/>
      <c r="G3346" s="91">
        <f t="shared" si="44"/>
        <v>1059325.57</v>
      </c>
      <c r="H3346" s="120">
        <v>42683</v>
      </c>
      <c r="I3346" s="120">
        <v>42683</v>
      </c>
      <c r="J3346" s="120"/>
      <c r="K3346" s="120"/>
      <c r="L3346" s="162"/>
      <c r="M3346" s="162" t="s">
        <v>5</v>
      </c>
      <c r="N3346" s="162">
        <v>1</v>
      </c>
      <c r="O3346" s="162">
        <v>492</v>
      </c>
      <c r="P3346" s="29">
        <v>2016</v>
      </c>
    </row>
    <row r="3347" spans="1:16" s="163" customFormat="1" ht="15.75" customHeight="1" x14ac:dyDescent="0.25">
      <c r="A3347" s="104" t="s">
        <v>1199</v>
      </c>
      <c r="B3347" s="18" t="s">
        <v>17</v>
      </c>
      <c r="C3347" s="91">
        <v>1384532.17</v>
      </c>
      <c r="D3347" s="91"/>
      <c r="E3347" s="91"/>
      <c r="F3347" s="91"/>
      <c r="G3347" s="91">
        <f t="shared" si="44"/>
        <v>1384532.17</v>
      </c>
      <c r="H3347" s="120">
        <v>42692</v>
      </c>
      <c r="I3347" s="120">
        <v>42692</v>
      </c>
      <c r="J3347" s="120"/>
      <c r="K3347" s="120"/>
      <c r="L3347" s="162"/>
      <c r="M3347" s="162" t="s">
        <v>6</v>
      </c>
      <c r="N3347" s="162">
        <v>1</v>
      </c>
      <c r="O3347" s="162">
        <v>657</v>
      </c>
      <c r="P3347" s="29">
        <v>2016</v>
      </c>
    </row>
    <row r="3348" spans="1:16" s="163" customFormat="1" ht="15.75" customHeight="1" x14ac:dyDescent="0.25">
      <c r="A3348" s="104" t="s">
        <v>1332</v>
      </c>
      <c r="B3348" s="18" t="s">
        <v>498</v>
      </c>
      <c r="C3348" s="91">
        <v>1908164.08</v>
      </c>
      <c r="D3348" s="91"/>
      <c r="E3348" s="91"/>
      <c r="F3348" s="91"/>
      <c r="G3348" s="91">
        <f t="shared" si="44"/>
        <v>1908164.08</v>
      </c>
      <c r="H3348" s="120">
        <v>42698</v>
      </c>
      <c r="I3348" s="120">
        <v>42698</v>
      </c>
      <c r="J3348" s="120"/>
      <c r="K3348" s="120"/>
      <c r="L3348" s="162"/>
      <c r="M3348" s="162" t="s">
        <v>5</v>
      </c>
      <c r="N3348" s="162">
        <v>1</v>
      </c>
      <c r="O3348" s="162">
        <v>1027</v>
      </c>
      <c r="P3348" s="29">
        <v>2017</v>
      </c>
    </row>
    <row r="3349" spans="1:16" s="163" customFormat="1" ht="15.75" customHeight="1" x14ac:dyDescent="0.25">
      <c r="A3349" s="104" t="s">
        <v>1334</v>
      </c>
      <c r="B3349" s="18" t="s">
        <v>498</v>
      </c>
      <c r="C3349" s="91">
        <v>1715566.08</v>
      </c>
      <c r="D3349" s="91"/>
      <c r="E3349" s="91"/>
      <c r="F3349" s="91"/>
      <c r="G3349" s="91">
        <f t="shared" si="44"/>
        <v>1715566.08</v>
      </c>
      <c r="H3349" s="120">
        <v>42706</v>
      </c>
      <c r="I3349" s="120">
        <v>42706</v>
      </c>
      <c r="J3349" s="120"/>
      <c r="K3349" s="120"/>
      <c r="L3349" s="162"/>
      <c r="M3349" s="162" t="s">
        <v>5</v>
      </c>
      <c r="N3349" s="162">
        <v>1</v>
      </c>
      <c r="O3349" s="162">
        <v>799</v>
      </c>
      <c r="P3349" s="29">
        <v>2017</v>
      </c>
    </row>
    <row r="3350" spans="1:16" s="163" customFormat="1" ht="15.75" customHeight="1" x14ac:dyDescent="0.25">
      <c r="A3350" s="104" t="s">
        <v>1296</v>
      </c>
      <c r="B3350" s="18" t="s">
        <v>1364</v>
      </c>
      <c r="C3350" s="91">
        <v>1158390.82</v>
      </c>
      <c r="D3350" s="91"/>
      <c r="E3350" s="91"/>
      <c r="F3350" s="91"/>
      <c r="G3350" s="91">
        <f t="shared" si="44"/>
        <v>1158390.82</v>
      </c>
      <c r="H3350" s="120">
        <v>42676</v>
      </c>
      <c r="I3350" s="120">
        <v>42676</v>
      </c>
      <c r="J3350" s="120"/>
      <c r="K3350" s="120"/>
      <c r="L3350" s="162"/>
      <c r="M3350" s="162" t="s">
        <v>5</v>
      </c>
      <c r="N3350" s="162">
        <v>1</v>
      </c>
      <c r="O3350" s="162">
        <v>586.86</v>
      </c>
      <c r="P3350" s="29">
        <v>2017</v>
      </c>
    </row>
    <row r="3351" spans="1:16" s="163" customFormat="1" ht="15.75" customHeight="1" x14ac:dyDescent="0.25">
      <c r="A3351" s="104" t="s">
        <v>1297</v>
      </c>
      <c r="B3351" s="18" t="s">
        <v>1364</v>
      </c>
      <c r="C3351" s="91">
        <v>1141216.8999999999</v>
      </c>
      <c r="D3351" s="91"/>
      <c r="E3351" s="91"/>
      <c r="F3351" s="91"/>
      <c r="G3351" s="91">
        <f t="shared" si="44"/>
        <v>1141216.8999999999</v>
      </c>
      <c r="H3351" s="120">
        <v>42676</v>
      </c>
      <c r="I3351" s="120">
        <v>42676</v>
      </c>
      <c r="J3351" s="120"/>
      <c r="K3351" s="120"/>
      <c r="L3351" s="162"/>
      <c r="M3351" s="162" t="s">
        <v>5</v>
      </c>
      <c r="N3351" s="162">
        <v>1</v>
      </c>
      <c r="O3351" s="162">
        <v>584.86</v>
      </c>
      <c r="P3351" s="29">
        <v>2017</v>
      </c>
    </row>
    <row r="3352" spans="1:16" s="163" customFormat="1" ht="15.75" customHeight="1" x14ac:dyDescent="0.25">
      <c r="A3352" s="104" t="s">
        <v>1463</v>
      </c>
      <c r="B3352" s="18" t="s">
        <v>1060</v>
      </c>
      <c r="C3352" s="91">
        <v>1669746.02</v>
      </c>
      <c r="D3352" s="91"/>
      <c r="E3352" s="118" t="s">
        <v>2113</v>
      </c>
      <c r="F3352" s="91">
        <v>192921.07</v>
      </c>
      <c r="G3352" s="91">
        <f t="shared" si="44"/>
        <v>1862667.09</v>
      </c>
      <c r="H3352" s="120">
        <v>42730</v>
      </c>
      <c r="I3352" s="120">
        <v>42730</v>
      </c>
      <c r="J3352" s="120">
        <v>43124</v>
      </c>
      <c r="K3352" s="120">
        <v>43124</v>
      </c>
      <c r="L3352" s="162">
        <v>2018</v>
      </c>
      <c r="M3352" s="162" t="s">
        <v>5</v>
      </c>
      <c r="N3352" s="162">
        <v>1</v>
      </c>
      <c r="O3352" s="162">
        <v>818.74</v>
      </c>
      <c r="P3352" s="29" t="s">
        <v>3597</v>
      </c>
    </row>
    <row r="3353" spans="1:16" s="163" customFormat="1" ht="15.75" customHeight="1" x14ac:dyDescent="0.25">
      <c r="A3353" s="104" t="s">
        <v>1191</v>
      </c>
      <c r="B3353" s="18" t="s">
        <v>17</v>
      </c>
      <c r="C3353" s="91">
        <v>703148.3</v>
      </c>
      <c r="D3353" s="91"/>
      <c r="E3353" s="91"/>
      <c r="F3353" s="91"/>
      <c r="G3353" s="91">
        <f t="shared" si="44"/>
        <v>703148.3</v>
      </c>
      <c r="H3353" s="120">
        <v>42658</v>
      </c>
      <c r="I3353" s="120">
        <v>42658</v>
      </c>
      <c r="J3353" s="120"/>
      <c r="K3353" s="120"/>
      <c r="L3353" s="162"/>
      <c r="M3353" s="162" t="s">
        <v>5</v>
      </c>
      <c r="N3353" s="162">
        <v>1</v>
      </c>
      <c r="O3353" s="162">
        <v>333</v>
      </c>
      <c r="P3353" s="29">
        <v>2017</v>
      </c>
    </row>
    <row r="3354" spans="1:16" s="163" customFormat="1" ht="15.75" customHeight="1" x14ac:dyDescent="0.25">
      <c r="A3354" s="104" t="s">
        <v>1609</v>
      </c>
      <c r="B3354" s="18" t="s">
        <v>1611</v>
      </c>
      <c r="C3354" s="91">
        <v>1107754.8999999999</v>
      </c>
      <c r="D3354" s="91"/>
      <c r="E3354" s="91"/>
      <c r="F3354" s="91"/>
      <c r="G3354" s="91">
        <f t="shared" si="44"/>
        <v>1107754.8999999999</v>
      </c>
      <c r="H3354" s="120">
        <v>42717</v>
      </c>
      <c r="I3354" s="120">
        <v>42717</v>
      </c>
      <c r="J3354" s="120"/>
      <c r="K3354" s="120"/>
      <c r="L3354" s="162"/>
      <c r="M3354" s="162" t="s">
        <v>5</v>
      </c>
      <c r="N3354" s="162">
        <v>1</v>
      </c>
      <c r="O3354" s="162">
        <v>448</v>
      </c>
      <c r="P3354" s="29">
        <v>2017</v>
      </c>
    </row>
    <row r="3355" spans="1:16" s="163" customFormat="1" ht="15.75" customHeight="1" x14ac:dyDescent="0.25">
      <c r="A3355" s="104" t="s">
        <v>1601</v>
      </c>
      <c r="B3355" s="18" t="s">
        <v>782</v>
      </c>
      <c r="C3355" s="91">
        <v>87084.479999999996</v>
      </c>
      <c r="D3355" s="91"/>
      <c r="E3355" s="91"/>
      <c r="F3355" s="91"/>
      <c r="G3355" s="91">
        <f t="shared" si="44"/>
        <v>87084.479999999996</v>
      </c>
      <c r="H3355" s="120">
        <v>42723</v>
      </c>
      <c r="I3355" s="120">
        <v>42723</v>
      </c>
      <c r="J3355" s="120"/>
      <c r="K3355" s="120"/>
      <c r="L3355" s="162"/>
      <c r="M3355" s="162" t="s">
        <v>6</v>
      </c>
      <c r="N3355" s="162">
        <v>1</v>
      </c>
      <c r="O3355" s="162"/>
      <c r="P3355" s="29">
        <v>2017</v>
      </c>
    </row>
    <row r="3356" spans="1:16" s="163" customFormat="1" ht="15.75" customHeight="1" x14ac:dyDescent="0.25">
      <c r="A3356" s="104" t="s">
        <v>1529</v>
      </c>
      <c r="B3356" s="18" t="s">
        <v>306</v>
      </c>
      <c r="C3356" s="91">
        <v>1288993.32</v>
      </c>
      <c r="D3356" s="91"/>
      <c r="E3356" s="91"/>
      <c r="F3356" s="91"/>
      <c r="G3356" s="91">
        <f t="shared" si="44"/>
        <v>1288993.32</v>
      </c>
      <c r="H3356" s="120">
        <v>42717</v>
      </c>
      <c r="I3356" s="120">
        <v>42717</v>
      </c>
      <c r="J3356" s="120"/>
      <c r="K3356" s="120"/>
      <c r="L3356" s="162"/>
      <c r="M3356" s="162" t="s">
        <v>5</v>
      </c>
      <c r="N3356" s="162">
        <v>1</v>
      </c>
      <c r="O3356" s="162">
        <v>673.21</v>
      </c>
      <c r="P3356" s="29">
        <v>2017</v>
      </c>
    </row>
    <row r="3357" spans="1:16" s="163" customFormat="1" ht="15.75" customHeight="1" x14ac:dyDescent="0.25">
      <c r="A3357" s="104" t="s">
        <v>1326</v>
      </c>
      <c r="B3357" s="18" t="s">
        <v>694</v>
      </c>
      <c r="C3357" s="91">
        <v>1095184.44</v>
      </c>
      <c r="D3357" s="91"/>
      <c r="E3357" s="91"/>
      <c r="F3357" s="91"/>
      <c r="G3357" s="91">
        <f t="shared" si="44"/>
        <v>1095184.44</v>
      </c>
      <c r="H3357" s="120">
        <v>42705</v>
      </c>
      <c r="I3357" s="120">
        <v>42727</v>
      </c>
      <c r="J3357" s="120"/>
      <c r="K3357" s="120"/>
      <c r="L3357" s="162"/>
      <c r="M3357" s="162" t="s">
        <v>5</v>
      </c>
      <c r="N3357" s="162">
        <v>1</v>
      </c>
      <c r="O3357" s="162">
        <v>502</v>
      </c>
      <c r="P3357" s="29">
        <v>2017</v>
      </c>
    </row>
    <row r="3358" spans="1:16" s="163" customFormat="1" ht="15.75" customHeight="1" x14ac:dyDescent="0.25">
      <c r="A3358" s="104" t="s">
        <v>1610</v>
      </c>
      <c r="B3358" s="18" t="s">
        <v>1611</v>
      </c>
      <c r="C3358" s="91">
        <v>1111750.5900000001</v>
      </c>
      <c r="D3358" s="91"/>
      <c r="E3358" s="91"/>
      <c r="F3358" s="91"/>
      <c r="G3358" s="91">
        <f t="shared" ref="G3358:G3421" si="45">C3358-D3358+F3358</f>
        <v>1111750.5900000001</v>
      </c>
      <c r="H3358" s="120">
        <v>42717</v>
      </c>
      <c r="I3358" s="120">
        <v>42717</v>
      </c>
      <c r="J3358" s="120"/>
      <c r="K3358" s="120"/>
      <c r="L3358" s="162"/>
      <c r="M3358" s="162" t="s">
        <v>5</v>
      </c>
      <c r="N3358" s="162">
        <v>1</v>
      </c>
      <c r="O3358" s="162">
        <v>448</v>
      </c>
      <c r="P3358" s="29">
        <v>2017</v>
      </c>
    </row>
    <row r="3359" spans="1:16" s="163" customFormat="1" ht="15.75" customHeight="1" x14ac:dyDescent="0.25">
      <c r="A3359" s="104" t="s">
        <v>1295</v>
      </c>
      <c r="B3359" s="18" t="s">
        <v>1364</v>
      </c>
      <c r="C3359" s="91">
        <v>1110057.23</v>
      </c>
      <c r="D3359" s="91"/>
      <c r="E3359" s="91"/>
      <c r="F3359" s="91"/>
      <c r="G3359" s="91">
        <f t="shared" si="45"/>
        <v>1110057.23</v>
      </c>
      <c r="H3359" s="120">
        <v>42676</v>
      </c>
      <c r="I3359" s="120">
        <v>42676</v>
      </c>
      <c r="J3359" s="120"/>
      <c r="K3359" s="120"/>
      <c r="L3359" s="162"/>
      <c r="M3359" s="162" t="s">
        <v>5</v>
      </c>
      <c r="N3359" s="162">
        <v>1</v>
      </c>
      <c r="O3359" s="162">
        <v>581.21</v>
      </c>
      <c r="P3359" s="29">
        <v>2017</v>
      </c>
    </row>
    <row r="3360" spans="1:16" s="163" customFormat="1" ht="15.75" customHeight="1" x14ac:dyDescent="0.25">
      <c r="A3360" s="104" t="s">
        <v>1298</v>
      </c>
      <c r="B3360" s="18" t="s">
        <v>1364</v>
      </c>
      <c r="C3360" s="91">
        <v>869068.47</v>
      </c>
      <c r="D3360" s="91"/>
      <c r="E3360" s="91"/>
      <c r="F3360" s="91"/>
      <c r="G3360" s="91">
        <f t="shared" si="45"/>
        <v>869068.47</v>
      </c>
      <c r="H3360" s="120">
        <v>42676</v>
      </c>
      <c r="I3360" s="120">
        <v>42676</v>
      </c>
      <c r="J3360" s="120"/>
      <c r="K3360" s="120"/>
      <c r="L3360" s="162"/>
      <c r="M3360" s="162" t="s">
        <v>5</v>
      </c>
      <c r="N3360" s="162">
        <v>1</v>
      </c>
      <c r="O3360" s="162">
        <v>565.20000000000005</v>
      </c>
      <c r="P3360" s="29">
        <v>2017</v>
      </c>
    </row>
    <row r="3361" spans="1:16" s="163" customFormat="1" ht="15.75" customHeight="1" x14ac:dyDescent="0.25">
      <c r="A3361" s="104" t="s">
        <v>1350</v>
      </c>
      <c r="B3361" s="18" t="s">
        <v>782</v>
      </c>
      <c r="C3361" s="91">
        <v>1772775.93</v>
      </c>
      <c r="D3361" s="91"/>
      <c r="E3361" s="91"/>
      <c r="F3361" s="91"/>
      <c r="G3361" s="91">
        <f t="shared" si="45"/>
        <v>1772775.93</v>
      </c>
      <c r="H3361" s="120">
        <v>42699</v>
      </c>
      <c r="I3361" s="120">
        <v>42699</v>
      </c>
      <c r="J3361" s="120"/>
      <c r="K3361" s="120"/>
      <c r="L3361" s="162"/>
      <c r="M3361" s="162" t="s">
        <v>6</v>
      </c>
      <c r="N3361" s="162">
        <v>1</v>
      </c>
      <c r="O3361" s="162"/>
      <c r="P3361" s="29">
        <v>2017</v>
      </c>
    </row>
    <row r="3362" spans="1:16" s="163" customFormat="1" ht="15.75" customHeight="1" x14ac:dyDescent="0.25">
      <c r="A3362" s="104" t="s">
        <v>1602</v>
      </c>
      <c r="B3362" s="18" t="s">
        <v>782</v>
      </c>
      <c r="C3362" s="91">
        <v>811293.24</v>
      </c>
      <c r="D3362" s="91"/>
      <c r="E3362" s="91"/>
      <c r="F3362" s="91"/>
      <c r="G3362" s="91">
        <f t="shared" si="45"/>
        <v>811293.24</v>
      </c>
      <c r="H3362" s="120">
        <v>42723</v>
      </c>
      <c r="I3362" s="120">
        <v>42723</v>
      </c>
      <c r="J3362" s="120"/>
      <c r="K3362" s="120"/>
      <c r="L3362" s="162"/>
      <c r="M3362" s="162" t="s">
        <v>6</v>
      </c>
      <c r="N3362" s="162">
        <v>1</v>
      </c>
      <c r="O3362" s="162"/>
      <c r="P3362" s="29">
        <v>2017</v>
      </c>
    </row>
    <row r="3363" spans="1:16" s="163" customFormat="1" ht="15.75" customHeight="1" x14ac:dyDescent="0.25">
      <c r="A3363" s="104" t="s">
        <v>1781</v>
      </c>
      <c r="B3363" s="18" t="s">
        <v>85</v>
      </c>
      <c r="C3363" s="91">
        <v>1411378.26</v>
      </c>
      <c r="D3363" s="91"/>
      <c r="E3363" s="91"/>
      <c r="F3363" s="91"/>
      <c r="G3363" s="91">
        <f t="shared" si="45"/>
        <v>1411378.26</v>
      </c>
      <c r="H3363" s="120">
        <v>42760</v>
      </c>
      <c r="I3363" s="120">
        <v>42760</v>
      </c>
      <c r="J3363" s="120"/>
      <c r="K3363" s="120"/>
      <c r="L3363" s="162"/>
      <c r="M3363" s="162" t="s">
        <v>5</v>
      </c>
      <c r="N3363" s="162">
        <v>1</v>
      </c>
      <c r="O3363" s="162">
        <v>598</v>
      </c>
      <c r="P3363" s="29">
        <v>2017</v>
      </c>
    </row>
    <row r="3364" spans="1:16" s="163" customFormat="1" ht="15.75" customHeight="1" x14ac:dyDescent="0.25">
      <c r="A3364" s="104" t="s">
        <v>1782</v>
      </c>
      <c r="B3364" s="18" t="s">
        <v>85</v>
      </c>
      <c r="C3364" s="91">
        <v>1426898.31</v>
      </c>
      <c r="D3364" s="91"/>
      <c r="E3364" s="91"/>
      <c r="F3364" s="91"/>
      <c r="G3364" s="91">
        <f t="shared" si="45"/>
        <v>1426898.31</v>
      </c>
      <c r="H3364" s="120">
        <v>42760</v>
      </c>
      <c r="I3364" s="120">
        <v>42760</v>
      </c>
      <c r="J3364" s="120"/>
      <c r="K3364" s="120"/>
      <c r="L3364" s="162"/>
      <c r="M3364" s="162" t="s">
        <v>5</v>
      </c>
      <c r="N3364" s="162">
        <v>1</v>
      </c>
      <c r="O3364" s="162">
        <v>598</v>
      </c>
      <c r="P3364" s="29">
        <v>2017</v>
      </c>
    </row>
    <row r="3365" spans="1:16" s="163" customFormat="1" ht="15.75" customHeight="1" x14ac:dyDescent="0.25">
      <c r="A3365" s="104" t="s">
        <v>1313</v>
      </c>
      <c r="B3365" s="18" t="s">
        <v>63</v>
      </c>
      <c r="C3365" s="91">
        <v>1243782.54</v>
      </c>
      <c r="D3365" s="91"/>
      <c r="E3365" s="91"/>
      <c r="F3365" s="91"/>
      <c r="G3365" s="91">
        <f t="shared" si="45"/>
        <v>1243782.54</v>
      </c>
      <c r="H3365" s="120">
        <v>42709</v>
      </c>
      <c r="I3365" s="120">
        <v>42765</v>
      </c>
      <c r="J3365" s="120"/>
      <c r="K3365" s="120"/>
      <c r="L3365" s="162"/>
      <c r="M3365" s="162" t="s">
        <v>6</v>
      </c>
      <c r="N3365" s="162">
        <v>1</v>
      </c>
      <c r="O3365" s="162">
        <v>654</v>
      </c>
      <c r="P3365" s="29">
        <v>2017</v>
      </c>
    </row>
    <row r="3366" spans="1:16" s="163" customFormat="1" ht="15.75" customHeight="1" x14ac:dyDescent="0.25">
      <c r="A3366" s="104" t="s">
        <v>1464</v>
      </c>
      <c r="B3366" s="18" t="s">
        <v>1060</v>
      </c>
      <c r="C3366" s="91">
        <v>696030.08</v>
      </c>
      <c r="D3366" s="91"/>
      <c r="E3366" s="91"/>
      <c r="F3366" s="91"/>
      <c r="G3366" s="91">
        <f t="shared" si="45"/>
        <v>696030.08</v>
      </c>
      <c r="H3366" s="120">
        <v>42753</v>
      </c>
      <c r="I3366" s="120">
        <v>42753</v>
      </c>
      <c r="J3366" s="120"/>
      <c r="K3366" s="120"/>
      <c r="L3366" s="162"/>
      <c r="M3366" s="162" t="s">
        <v>5</v>
      </c>
      <c r="N3366" s="162">
        <v>1</v>
      </c>
      <c r="O3366" s="162">
        <v>318</v>
      </c>
      <c r="P3366" s="29">
        <v>2017</v>
      </c>
    </row>
    <row r="3367" spans="1:16" s="163" customFormat="1" ht="15.75" customHeight="1" x14ac:dyDescent="0.25">
      <c r="A3367" s="104" t="s">
        <v>1319</v>
      </c>
      <c r="B3367" s="18" t="s">
        <v>782</v>
      </c>
      <c r="C3367" s="91">
        <v>956986.44</v>
      </c>
      <c r="D3367" s="91"/>
      <c r="E3367" s="91"/>
      <c r="F3367" s="91"/>
      <c r="G3367" s="91">
        <f t="shared" si="45"/>
        <v>956986.44</v>
      </c>
      <c r="H3367" s="120">
        <v>42661</v>
      </c>
      <c r="I3367" s="120">
        <v>42661</v>
      </c>
      <c r="J3367" s="120"/>
      <c r="K3367" s="120"/>
      <c r="L3367" s="162"/>
      <c r="M3367" s="162" t="s">
        <v>6</v>
      </c>
      <c r="N3367" s="162">
        <v>1</v>
      </c>
      <c r="O3367" s="162">
        <v>456.8</v>
      </c>
      <c r="P3367" s="29">
        <v>2017</v>
      </c>
    </row>
    <row r="3368" spans="1:16" s="163" customFormat="1" ht="15.75" customHeight="1" x14ac:dyDescent="0.25">
      <c r="A3368" s="104" t="s">
        <v>1779</v>
      </c>
      <c r="B3368" s="18" t="s">
        <v>974</v>
      </c>
      <c r="C3368" s="91">
        <v>925176.36</v>
      </c>
      <c r="D3368" s="91"/>
      <c r="E3368" s="91"/>
      <c r="F3368" s="91"/>
      <c r="G3368" s="91">
        <f t="shared" si="45"/>
        <v>925176.36</v>
      </c>
      <c r="H3368" s="120">
        <v>42751</v>
      </c>
      <c r="I3368" s="120">
        <v>42751</v>
      </c>
      <c r="J3368" s="120"/>
      <c r="K3368" s="120"/>
      <c r="L3368" s="162"/>
      <c r="M3368" s="162" t="s">
        <v>6</v>
      </c>
      <c r="N3368" s="162">
        <v>1</v>
      </c>
      <c r="O3368" s="162">
        <v>474.3</v>
      </c>
      <c r="P3368" s="29">
        <v>2017</v>
      </c>
    </row>
    <row r="3369" spans="1:16" s="163" customFormat="1" ht="15.75" customHeight="1" x14ac:dyDescent="0.25">
      <c r="A3369" s="104" t="s">
        <v>1607</v>
      </c>
      <c r="B3369" s="18" t="s">
        <v>1611</v>
      </c>
      <c r="C3369" s="91">
        <v>1192024.6200000001</v>
      </c>
      <c r="D3369" s="91"/>
      <c r="E3369" s="91"/>
      <c r="F3369" s="91"/>
      <c r="G3369" s="91">
        <f t="shared" si="45"/>
        <v>1192024.6200000001</v>
      </c>
      <c r="H3369" s="120">
        <v>42754</v>
      </c>
      <c r="I3369" s="120">
        <v>42754</v>
      </c>
      <c r="J3369" s="120"/>
      <c r="K3369" s="120"/>
      <c r="L3369" s="162"/>
      <c r="M3369" s="162" t="s">
        <v>5</v>
      </c>
      <c r="N3369" s="162">
        <v>1</v>
      </c>
      <c r="O3369" s="162">
        <v>448</v>
      </c>
      <c r="P3369" s="29">
        <v>2017</v>
      </c>
    </row>
    <row r="3370" spans="1:16" s="163" customFormat="1" ht="15.75" customHeight="1" x14ac:dyDescent="0.25">
      <c r="A3370" s="104" t="s">
        <v>1608</v>
      </c>
      <c r="B3370" s="18" t="s">
        <v>1611</v>
      </c>
      <c r="C3370" s="91">
        <v>1192024.6399999999</v>
      </c>
      <c r="D3370" s="91"/>
      <c r="E3370" s="91"/>
      <c r="F3370" s="91"/>
      <c r="G3370" s="91">
        <f t="shared" si="45"/>
        <v>1192024.6399999999</v>
      </c>
      <c r="H3370" s="120">
        <v>42754</v>
      </c>
      <c r="I3370" s="120">
        <v>42754</v>
      </c>
      <c r="J3370" s="120"/>
      <c r="K3370" s="120"/>
      <c r="L3370" s="162"/>
      <c r="M3370" s="162" t="s">
        <v>5</v>
      </c>
      <c r="N3370" s="162">
        <v>1</v>
      </c>
      <c r="O3370" s="162">
        <v>448</v>
      </c>
      <c r="P3370" s="29">
        <v>2017</v>
      </c>
    </row>
    <row r="3371" spans="1:16" s="163" customFormat="1" ht="15.75" customHeight="1" x14ac:dyDescent="0.25">
      <c r="A3371" s="104" t="s">
        <v>1395</v>
      </c>
      <c r="B3371" s="18" t="s">
        <v>782</v>
      </c>
      <c r="C3371" s="91">
        <v>777565.65</v>
      </c>
      <c r="D3371" s="91"/>
      <c r="E3371" s="91"/>
      <c r="F3371" s="91"/>
      <c r="G3371" s="91">
        <f t="shared" si="45"/>
        <v>777565.65</v>
      </c>
      <c r="H3371" s="120">
        <v>42717</v>
      </c>
      <c r="I3371" s="120">
        <v>42751</v>
      </c>
      <c r="J3371" s="120"/>
      <c r="K3371" s="120"/>
      <c r="L3371" s="162"/>
      <c r="M3371" s="162" t="s">
        <v>6</v>
      </c>
      <c r="N3371" s="162">
        <v>1</v>
      </c>
      <c r="O3371" s="162">
        <v>405.95</v>
      </c>
      <c r="P3371" s="29">
        <v>2017</v>
      </c>
    </row>
    <row r="3372" spans="1:16" s="163" customFormat="1" ht="15.75" customHeight="1" x14ac:dyDescent="0.25">
      <c r="A3372" s="104" t="s">
        <v>1192</v>
      </c>
      <c r="B3372" s="18" t="s">
        <v>17</v>
      </c>
      <c r="C3372" s="91">
        <v>1404405.32</v>
      </c>
      <c r="D3372" s="91"/>
      <c r="E3372" s="91"/>
      <c r="F3372" s="91"/>
      <c r="G3372" s="91">
        <f t="shared" si="45"/>
        <v>1404405.32</v>
      </c>
      <c r="H3372" s="120">
        <v>42730</v>
      </c>
      <c r="I3372" s="120">
        <v>42730</v>
      </c>
      <c r="J3372" s="120"/>
      <c r="K3372" s="120"/>
      <c r="L3372" s="162"/>
      <c r="M3372" s="162" t="s">
        <v>5</v>
      </c>
      <c r="N3372" s="162">
        <v>1</v>
      </c>
      <c r="O3372" s="162">
        <v>616.4</v>
      </c>
      <c r="P3372" s="29">
        <v>2017</v>
      </c>
    </row>
    <row r="3373" spans="1:16" s="163" customFormat="1" ht="15.75" customHeight="1" x14ac:dyDescent="0.25">
      <c r="A3373" s="104" t="s">
        <v>1194</v>
      </c>
      <c r="B3373" s="18" t="s">
        <v>17</v>
      </c>
      <c r="C3373" s="91">
        <v>1182142.45</v>
      </c>
      <c r="D3373" s="91"/>
      <c r="E3373" s="91" t="s">
        <v>2288</v>
      </c>
      <c r="F3373" s="91">
        <v>260284.4</v>
      </c>
      <c r="G3373" s="91">
        <f t="shared" si="45"/>
        <v>1442426.8499999999</v>
      </c>
      <c r="H3373" s="120">
        <v>42707</v>
      </c>
      <c r="I3373" s="120">
        <v>42707</v>
      </c>
      <c r="J3373" s="120">
        <v>43276</v>
      </c>
      <c r="K3373" s="120">
        <v>43258</v>
      </c>
      <c r="L3373" s="162">
        <v>2018</v>
      </c>
      <c r="M3373" s="162" t="s">
        <v>6</v>
      </c>
      <c r="N3373" s="162">
        <v>1</v>
      </c>
      <c r="O3373" s="162">
        <v>506.4</v>
      </c>
      <c r="P3373" s="29" t="s">
        <v>3597</v>
      </c>
    </row>
    <row r="3374" spans="1:16" s="163" customFormat="1" ht="15.75" customHeight="1" x14ac:dyDescent="0.25">
      <c r="A3374" s="104" t="s">
        <v>1690</v>
      </c>
      <c r="B3374" s="18" t="s">
        <v>1698</v>
      </c>
      <c r="C3374" s="91">
        <v>250418.36</v>
      </c>
      <c r="D3374" s="91"/>
      <c r="E3374" s="91"/>
      <c r="F3374" s="91"/>
      <c r="G3374" s="91">
        <f t="shared" si="45"/>
        <v>250418.36</v>
      </c>
      <c r="H3374" s="120">
        <v>42761</v>
      </c>
      <c r="I3374" s="120">
        <v>42761</v>
      </c>
      <c r="J3374" s="120"/>
      <c r="K3374" s="120"/>
      <c r="L3374" s="162"/>
      <c r="M3374" s="162" t="s">
        <v>5</v>
      </c>
      <c r="N3374" s="162">
        <v>1</v>
      </c>
      <c r="O3374" s="162">
        <v>211</v>
      </c>
      <c r="P3374" s="29">
        <v>2017</v>
      </c>
    </row>
    <row r="3375" spans="1:16" s="163" customFormat="1" ht="15.75" customHeight="1" x14ac:dyDescent="0.25">
      <c r="A3375" s="104" t="s">
        <v>1691</v>
      </c>
      <c r="B3375" s="18" t="s">
        <v>1698</v>
      </c>
      <c r="C3375" s="91">
        <v>340469.49</v>
      </c>
      <c r="D3375" s="91"/>
      <c r="E3375" s="91"/>
      <c r="F3375" s="91"/>
      <c r="G3375" s="91">
        <f t="shared" si="45"/>
        <v>340469.49</v>
      </c>
      <c r="H3375" s="120">
        <v>42761</v>
      </c>
      <c r="I3375" s="120">
        <v>42761</v>
      </c>
      <c r="J3375" s="120"/>
      <c r="K3375" s="120"/>
      <c r="L3375" s="162"/>
      <c r="M3375" s="162" t="s">
        <v>5</v>
      </c>
      <c r="N3375" s="162">
        <v>1</v>
      </c>
      <c r="O3375" s="162">
        <v>244</v>
      </c>
      <c r="P3375" s="29">
        <v>2017</v>
      </c>
    </row>
    <row r="3376" spans="1:16" s="163" customFormat="1" ht="15.75" customHeight="1" x14ac:dyDescent="0.25">
      <c r="A3376" s="104" t="s">
        <v>1667</v>
      </c>
      <c r="B3376" s="18" t="s">
        <v>974</v>
      </c>
      <c r="C3376" s="91">
        <v>1123251.74</v>
      </c>
      <c r="D3376" s="91"/>
      <c r="E3376" s="91"/>
      <c r="F3376" s="91"/>
      <c r="G3376" s="91">
        <f t="shared" si="45"/>
        <v>1123251.74</v>
      </c>
      <c r="H3376" s="120">
        <v>42762</v>
      </c>
      <c r="I3376" s="120">
        <v>42762</v>
      </c>
      <c r="J3376" s="120"/>
      <c r="K3376" s="120"/>
      <c r="L3376" s="162"/>
      <c r="M3376" s="162" t="s">
        <v>5</v>
      </c>
      <c r="N3376" s="162">
        <v>1</v>
      </c>
      <c r="O3376" s="162">
        <v>580</v>
      </c>
      <c r="P3376" s="29">
        <v>2017</v>
      </c>
    </row>
    <row r="3377" spans="1:16" s="163" customFormat="1" ht="15.75" customHeight="1" x14ac:dyDescent="0.25">
      <c r="A3377" s="104" t="s">
        <v>1396</v>
      </c>
      <c r="B3377" s="18" t="s">
        <v>782</v>
      </c>
      <c r="C3377" s="91">
        <v>2459135.2599999998</v>
      </c>
      <c r="D3377" s="91"/>
      <c r="E3377" s="91"/>
      <c r="F3377" s="91"/>
      <c r="G3377" s="91">
        <f t="shared" si="45"/>
        <v>2459135.2599999998</v>
      </c>
      <c r="H3377" s="120">
        <v>42724</v>
      </c>
      <c r="I3377" s="120">
        <v>42755</v>
      </c>
      <c r="J3377" s="120"/>
      <c r="K3377" s="120"/>
      <c r="L3377" s="162"/>
      <c r="M3377" s="162" t="s">
        <v>6</v>
      </c>
      <c r="N3377" s="162">
        <v>1</v>
      </c>
      <c r="O3377" s="162">
        <v>1142</v>
      </c>
      <c r="P3377" s="29">
        <v>2017</v>
      </c>
    </row>
    <row r="3378" spans="1:16" s="163" customFormat="1" ht="15.75" customHeight="1" x14ac:dyDescent="0.25">
      <c r="A3378" s="104" t="s">
        <v>1433</v>
      </c>
      <c r="B3378" s="18" t="s">
        <v>225</v>
      </c>
      <c r="C3378" s="91">
        <v>2315777.7999999998</v>
      </c>
      <c r="D3378" s="91"/>
      <c r="E3378" s="91"/>
      <c r="F3378" s="91"/>
      <c r="G3378" s="91">
        <f t="shared" si="45"/>
        <v>2315777.7999999998</v>
      </c>
      <c r="H3378" s="120">
        <v>42730</v>
      </c>
      <c r="I3378" s="120">
        <v>42730</v>
      </c>
      <c r="J3378" s="120"/>
      <c r="K3378" s="120"/>
      <c r="L3378" s="162"/>
      <c r="M3378" s="162" t="s">
        <v>5</v>
      </c>
      <c r="N3378" s="162">
        <v>1</v>
      </c>
      <c r="O3378" s="162">
        <v>2161.9</v>
      </c>
      <c r="P3378" s="29">
        <v>2017</v>
      </c>
    </row>
    <row r="3379" spans="1:16" s="163" customFormat="1" ht="15.75" customHeight="1" x14ac:dyDescent="0.25">
      <c r="A3379" s="104" t="s">
        <v>1780</v>
      </c>
      <c r="B3379" s="18" t="s">
        <v>85</v>
      </c>
      <c r="C3379" s="91">
        <v>1422212.24</v>
      </c>
      <c r="D3379" s="91"/>
      <c r="E3379" s="147" t="s">
        <v>3543</v>
      </c>
      <c r="F3379" s="91">
        <v>156462</v>
      </c>
      <c r="G3379" s="91">
        <f t="shared" si="45"/>
        <v>1578674.24</v>
      </c>
      <c r="H3379" s="120">
        <v>42797</v>
      </c>
      <c r="I3379" s="120">
        <v>42797</v>
      </c>
      <c r="J3379" s="120">
        <v>43726</v>
      </c>
      <c r="K3379" s="120">
        <v>43738</v>
      </c>
      <c r="L3379" s="162">
        <v>2019</v>
      </c>
      <c r="M3379" s="162" t="s">
        <v>5</v>
      </c>
      <c r="N3379" s="162">
        <v>1</v>
      </c>
      <c r="O3379" s="162">
        <v>583</v>
      </c>
      <c r="P3379" s="29" t="s">
        <v>3596</v>
      </c>
    </row>
    <row r="3380" spans="1:16" s="163" customFormat="1" ht="15.75" customHeight="1" x14ac:dyDescent="0.25">
      <c r="A3380" s="104" t="s">
        <v>1783</v>
      </c>
      <c r="B3380" s="18" t="s">
        <v>85</v>
      </c>
      <c r="C3380" s="91">
        <v>1294318.77</v>
      </c>
      <c r="D3380" s="91"/>
      <c r="E3380" s="91"/>
      <c r="F3380" s="91"/>
      <c r="G3380" s="91">
        <f t="shared" si="45"/>
        <v>1294318.77</v>
      </c>
      <c r="H3380" s="120">
        <v>42797</v>
      </c>
      <c r="I3380" s="120">
        <v>42797</v>
      </c>
      <c r="J3380" s="120"/>
      <c r="K3380" s="120"/>
      <c r="L3380" s="162"/>
      <c r="M3380" s="162" t="s">
        <v>5</v>
      </c>
      <c r="N3380" s="162">
        <v>1</v>
      </c>
      <c r="O3380" s="162">
        <v>736.4</v>
      </c>
      <c r="P3380" s="29">
        <v>2017</v>
      </c>
    </row>
    <row r="3381" spans="1:16" s="98" customFormat="1" ht="15.75" customHeight="1" x14ac:dyDescent="0.25">
      <c r="A3381" s="128" t="s">
        <v>1783</v>
      </c>
      <c r="B3381" s="18" t="s">
        <v>3945</v>
      </c>
      <c r="C3381" s="91">
        <v>16915.46</v>
      </c>
      <c r="D3381" s="91"/>
      <c r="E3381" s="91"/>
      <c r="F3381" s="91"/>
      <c r="G3381" s="91">
        <f t="shared" si="45"/>
        <v>16915.46</v>
      </c>
      <c r="H3381" s="120">
        <v>44551</v>
      </c>
      <c r="I3381" s="120">
        <v>44552</v>
      </c>
      <c r="J3381" s="120"/>
      <c r="K3381" s="120"/>
      <c r="L3381" s="162"/>
      <c r="M3381" s="162" t="s">
        <v>4082</v>
      </c>
      <c r="N3381" s="162">
        <v>0</v>
      </c>
      <c r="O3381" s="162">
        <v>736.4</v>
      </c>
      <c r="P3381" s="29">
        <v>2021</v>
      </c>
    </row>
    <row r="3382" spans="1:16" s="163" customFormat="1" ht="15.75" customHeight="1" x14ac:dyDescent="0.25">
      <c r="A3382" s="104" t="s">
        <v>1330</v>
      </c>
      <c r="B3382" s="18" t="s">
        <v>63</v>
      </c>
      <c r="C3382" s="91">
        <v>955178.14</v>
      </c>
      <c r="D3382" s="91"/>
      <c r="E3382" s="91"/>
      <c r="F3382" s="91"/>
      <c r="G3382" s="91">
        <f t="shared" si="45"/>
        <v>955178.14</v>
      </c>
      <c r="H3382" s="120">
        <v>42800</v>
      </c>
      <c r="I3382" s="120">
        <v>42800</v>
      </c>
      <c r="J3382" s="120"/>
      <c r="K3382" s="120"/>
      <c r="L3382" s="162"/>
      <c r="M3382" s="162" t="s">
        <v>6</v>
      </c>
      <c r="N3382" s="162">
        <v>1</v>
      </c>
      <c r="O3382" s="162">
        <v>437.12</v>
      </c>
      <c r="P3382" s="29">
        <v>2017</v>
      </c>
    </row>
    <row r="3383" spans="1:16" s="163" customFormat="1" ht="15.75" customHeight="1" x14ac:dyDescent="0.25">
      <c r="A3383" s="104" t="s">
        <v>1724</v>
      </c>
      <c r="B3383" s="18" t="s">
        <v>1146</v>
      </c>
      <c r="C3383" s="91">
        <v>1779675.07</v>
      </c>
      <c r="D3383" s="91"/>
      <c r="E3383" s="91"/>
      <c r="F3383" s="91"/>
      <c r="G3383" s="91">
        <f t="shared" si="45"/>
        <v>1779675.07</v>
      </c>
      <c r="H3383" s="120">
        <v>42765</v>
      </c>
      <c r="I3383" s="120">
        <v>42765</v>
      </c>
      <c r="J3383" s="120"/>
      <c r="K3383" s="120"/>
      <c r="L3383" s="162"/>
      <c r="M3383" s="162" t="s">
        <v>5</v>
      </c>
      <c r="N3383" s="162">
        <v>1</v>
      </c>
      <c r="O3383" s="162">
        <v>624.42999999999995</v>
      </c>
      <c r="P3383" s="29">
        <v>2017</v>
      </c>
    </row>
    <row r="3384" spans="1:16" s="163" customFormat="1" ht="15.75" customHeight="1" x14ac:dyDescent="0.25">
      <c r="A3384" s="104" t="s">
        <v>1726</v>
      </c>
      <c r="B3384" s="18" t="s">
        <v>1146</v>
      </c>
      <c r="C3384" s="91">
        <v>1315540.27</v>
      </c>
      <c r="D3384" s="91"/>
      <c r="E3384" s="91"/>
      <c r="F3384" s="91"/>
      <c r="G3384" s="91">
        <f t="shared" si="45"/>
        <v>1315540.27</v>
      </c>
      <c r="H3384" s="120">
        <v>42765</v>
      </c>
      <c r="I3384" s="120">
        <v>42765</v>
      </c>
      <c r="J3384" s="120"/>
      <c r="K3384" s="120"/>
      <c r="L3384" s="162"/>
      <c r="M3384" s="162" t="s">
        <v>5</v>
      </c>
      <c r="N3384" s="162">
        <v>1</v>
      </c>
      <c r="O3384" s="162">
        <v>528</v>
      </c>
      <c r="P3384" s="29">
        <v>2017</v>
      </c>
    </row>
    <row r="3385" spans="1:16" s="163" customFormat="1" ht="15.75" customHeight="1" x14ac:dyDescent="0.25">
      <c r="A3385" s="104" t="s">
        <v>504</v>
      </c>
      <c r="B3385" s="18" t="s">
        <v>694</v>
      </c>
      <c r="C3385" s="91">
        <v>1458419.82</v>
      </c>
      <c r="D3385" s="91"/>
      <c r="E3385" s="91"/>
      <c r="F3385" s="91"/>
      <c r="G3385" s="91">
        <f t="shared" si="45"/>
        <v>1458419.82</v>
      </c>
      <c r="H3385" s="120">
        <v>42732</v>
      </c>
      <c r="I3385" s="120">
        <v>42807</v>
      </c>
      <c r="J3385" s="120"/>
      <c r="K3385" s="120"/>
      <c r="L3385" s="162"/>
      <c r="M3385" s="162" t="s">
        <v>5</v>
      </c>
      <c r="N3385" s="162">
        <v>1</v>
      </c>
      <c r="O3385" s="162">
        <v>591</v>
      </c>
      <c r="P3385" s="29">
        <v>2017</v>
      </c>
    </row>
    <row r="3386" spans="1:16" s="163" customFormat="1" ht="15.75" customHeight="1" x14ac:dyDescent="0.25">
      <c r="A3386" s="104" t="s">
        <v>1412</v>
      </c>
      <c r="B3386" s="155" t="s">
        <v>1212</v>
      </c>
      <c r="C3386" s="105">
        <v>169659.22</v>
      </c>
      <c r="D3386" s="105"/>
      <c r="E3386" s="105"/>
      <c r="F3386" s="105"/>
      <c r="G3386" s="91">
        <f t="shared" si="45"/>
        <v>169659.22</v>
      </c>
      <c r="H3386" s="49">
        <v>42758</v>
      </c>
      <c r="I3386" s="49">
        <v>42758</v>
      </c>
      <c r="J3386" s="49"/>
      <c r="K3386" s="49"/>
      <c r="L3386" s="103"/>
      <c r="M3386" s="103" t="s">
        <v>724</v>
      </c>
      <c r="N3386" s="103">
        <v>1</v>
      </c>
      <c r="O3386" s="103">
        <v>420.8</v>
      </c>
      <c r="P3386" s="84">
        <v>2017</v>
      </c>
    </row>
    <row r="3387" spans="1:16" s="163" customFormat="1" ht="15.75" customHeight="1" x14ac:dyDescent="0.25">
      <c r="A3387" s="104" t="s">
        <v>1413</v>
      </c>
      <c r="B3387" s="155" t="s">
        <v>1212</v>
      </c>
      <c r="C3387" s="105">
        <v>169659.22</v>
      </c>
      <c r="D3387" s="105"/>
      <c r="E3387" s="105"/>
      <c r="F3387" s="105"/>
      <c r="G3387" s="91">
        <f t="shared" si="45"/>
        <v>169659.22</v>
      </c>
      <c r="H3387" s="49">
        <v>42758</v>
      </c>
      <c r="I3387" s="49">
        <v>42758</v>
      </c>
      <c r="J3387" s="49"/>
      <c r="K3387" s="49"/>
      <c r="L3387" s="103"/>
      <c r="M3387" s="103" t="s">
        <v>724</v>
      </c>
      <c r="N3387" s="103">
        <v>1</v>
      </c>
      <c r="O3387" s="103">
        <v>418.7</v>
      </c>
      <c r="P3387" s="84">
        <v>2017</v>
      </c>
    </row>
    <row r="3388" spans="1:16" s="163" customFormat="1" ht="15.75" customHeight="1" x14ac:dyDescent="0.25">
      <c r="A3388" s="104" t="s">
        <v>1725</v>
      </c>
      <c r="B3388" s="18" t="s">
        <v>1146</v>
      </c>
      <c r="C3388" s="91">
        <v>1658980.28</v>
      </c>
      <c r="D3388" s="91"/>
      <c r="E3388" s="91"/>
      <c r="F3388" s="91"/>
      <c r="G3388" s="91">
        <f t="shared" si="45"/>
        <v>1658980.28</v>
      </c>
      <c r="H3388" s="120">
        <v>42797</v>
      </c>
      <c r="I3388" s="120">
        <v>42797</v>
      </c>
      <c r="J3388" s="120"/>
      <c r="K3388" s="120"/>
      <c r="L3388" s="162"/>
      <c r="M3388" s="162" t="s">
        <v>5</v>
      </c>
      <c r="N3388" s="162">
        <v>1</v>
      </c>
      <c r="O3388" s="162">
        <v>630.16</v>
      </c>
      <c r="P3388" s="29">
        <v>2017</v>
      </c>
    </row>
    <row r="3389" spans="1:16" s="163" customFormat="1" ht="15.75" customHeight="1" x14ac:dyDescent="0.25">
      <c r="A3389" s="104" t="s">
        <v>1723</v>
      </c>
      <c r="B3389" s="18" t="s">
        <v>1146</v>
      </c>
      <c r="C3389" s="91">
        <v>1031376.34</v>
      </c>
      <c r="D3389" s="91"/>
      <c r="E3389" s="91"/>
      <c r="F3389" s="91"/>
      <c r="G3389" s="91">
        <f t="shared" si="45"/>
        <v>1031376.34</v>
      </c>
      <c r="H3389" s="120">
        <v>42807</v>
      </c>
      <c r="I3389" s="120">
        <v>42807</v>
      </c>
      <c r="J3389" s="120"/>
      <c r="K3389" s="120"/>
      <c r="L3389" s="162"/>
      <c r="M3389" s="162" t="s">
        <v>5</v>
      </c>
      <c r="N3389" s="162">
        <v>1</v>
      </c>
      <c r="O3389" s="162">
        <v>576</v>
      </c>
      <c r="P3389" s="29">
        <v>2017</v>
      </c>
    </row>
    <row r="3390" spans="1:16" s="163" customFormat="1" ht="15.75" customHeight="1" x14ac:dyDescent="0.25">
      <c r="A3390" s="104" t="s">
        <v>1776</v>
      </c>
      <c r="B3390" s="18" t="s">
        <v>974</v>
      </c>
      <c r="C3390" s="91">
        <v>1123231.83</v>
      </c>
      <c r="D3390" s="91"/>
      <c r="E3390" s="91"/>
      <c r="F3390" s="91"/>
      <c r="G3390" s="91">
        <f t="shared" si="45"/>
        <v>1123231.83</v>
      </c>
      <c r="H3390" s="120">
        <v>42796</v>
      </c>
      <c r="I3390" s="120">
        <v>42796</v>
      </c>
      <c r="J3390" s="120"/>
      <c r="K3390" s="120"/>
      <c r="L3390" s="162"/>
      <c r="M3390" s="162" t="s">
        <v>5</v>
      </c>
      <c r="N3390" s="162">
        <v>1</v>
      </c>
      <c r="O3390" s="162">
        <v>578.35</v>
      </c>
      <c r="P3390" s="29">
        <v>2017</v>
      </c>
    </row>
    <row r="3391" spans="1:16" s="163" customFormat="1" ht="15.75" customHeight="1" x14ac:dyDescent="0.25">
      <c r="A3391" s="104" t="s">
        <v>2130</v>
      </c>
      <c r="B3391" s="18" t="s">
        <v>974</v>
      </c>
      <c r="C3391" s="91">
        <v>1052818.3600000001</v>
      </c>
      <c r="D3391" s="91"/>
      <c r="E3391" s="91"/>
      <c r="F3391" s="91"/>
      <c r="G3391" s="91">
        <f t="shared" si="45"/>
        <v>1052818.3600000001</v>
      </c>
      <c r="H3391" s="120">
        <v>42796</v>
      </c>
      <c r="I3391" s="120">
        <v>42796</v>
      </c>
      <c r="J3391" s="120"/>
      <c r="K3391" s="120"/>
      <c r="L3391" s="162"/>
      <c r="M3391" s="162" t="s">
        <v>5</v>
      </c>
      <c r="N3391" s="162">
        <v>1</v>
      </c>
      <c r="O3391" s="162">
        <v>538.6</v>
      </c>
      <c r="P3391" s="29">
        <v>2017</v>
      </c>
    </row>
    <row r="3392" spans="1:16" s="163" customFormat="1" ht="15.75" customHeight="1" x14ac:dyDescent="0.25">
      <c r="A3392" s="104" t="s">
        <v>1695</v>
      </c>
      <c r="B3392" s="18" t="s">
        <v>782</v>
      </c>
      <c r="C3392" s="91">
        <v>1219198.77</v>
      </c>
      <c r="D3392" s="91"/>
      <c r="E3392" s="91"/>
      <c r="F3392" s="91"/>
      <c r="G3392" s="91">
        <f t="shared" si="45"/>
        <v>1219198.77</v>
      </c>
      <c r="H3392" s="120">
        <v>42776</v>
      </c>
      <c r="I3392" s="120">
        <v>42776</v>
      </c>
      <c r="J3392" s="120"/>
      <c r="K3392" s="120"/>
      <c r="L3392" s="162"/>
      <c r="M3392" s="162" t="s">
        <v>6</v>
      </c>
      <c r="N3392" s="162">
        <v>1</v>
      </c>
      <c r="O3392" s="162">
        <v>673.3</v>
      </c>
      <c r="P3392" s="29">
        <v>2017</v>
      </c>
    </row>
    <row r="3393" spans="1:16" s="163" customFormat="1" ht="15.75" customHeight="1" x14ac:dyDescent="0.25">
      <c r="A3393" s="104" t="s">
        <v>1696</v>
      </c>
      <c r="B3393" s="18" t="s">
        <v>782</v>
      </c>
      <c r="C3393" s="91">
        <v>1427187.38</v>
      </c>
      <c r="D3393" s="91"/>
      <c r="E3393" s="91"/>
      <c r="F3393" s="91"/>
      <c r="G3393" s="91">
        <f t="shared" si="45"/>
        <v>1427187.38</v>
      </c>
      <c r="H3393" s="120">
        <v>42776</v>
      </c>
      <c r="I3393" s="120">
        <v>42776</v>
      </c>
      <c r="J3393" s="120"/>
      <c r="K3393" s="120"/>
      <c r="L3393" s="162"/>
      <c r="M3393" s="162" t="s">
        <v>6</v>
      </c>
      <c r="N3393" s="162">
        <v>1</v>
      </c>
      <c r="O3393" s="162">
        <v>773.8</v>
      </c>
      <c r="P3393" s="29">
        <v>2017</v>
      </c>
    </row>
    <row r="3394" spans="1:16" s="163" customFormat="1" ht="15.75" customHeight="1" x14ac:dyDescent="0.25">
      <c r="A3394" s="104" t="s">
        <v>1719</v>
      </c>
      <c r="B3394" s="18" t="s">
        <v>17</v>
      </c>
      <c r="C3394" s="91">
        <v>1545446.76</v>
      </c>
      <c r="D3394" s="91"/>
      <c r="E3394" s="91"/>
      <c r="F3394" s="91"/>
      <c r="G3394" s="91">
        <f t="shared" si="45"/>
        <v>1545446.76</v>
      </c>
      <c r="H3394" s="120">
        <v>42807</v>
      </c>
      <c r="I3394" s="120">
        <v>42807</v>
      </c>
      <c r="J3394" s="120"/>
      <c r="K3394" s="120"/>
      <c r="L3394" s="162"/>
      <c r="M3394" s="162" t="s">
        <v>5</v>
      </c>
      <c r="N3394" s="162">
        <v>1</v>
      </c>
      <c r="O3394" s="162">
        <v>537</v>
      </c>
      <c r="P3394" s="29">
        <v>2017</v>
      </c>
    </row>
    <row r="3395" spans="1:16" s="163" customFormat="1" ht="15.75" customHeight="1" x14ac:dyDescent="0.25">
      <c r="A3395" s="104" t="s">
        <v>1720</v>
      </c>
      <c r="B3395" s="155" t="s">
        <v>17</v>
      </c>
      <c r="C3395" s="105">
        <v>1499433.37</v>
      </c>
      <c r="D3395" s="105"/>
      <c r="E3395" s="105"/>
      <c r="F3395" s="105"/>
      <c r="G3395" s="91">
        <f t="shared" si="45"/>
        <v>1499433.37</v>
      </c>
      <c r="H3395" s="49">
        <v>42807</v>
      </c>
      <c r="I3395" s="49">
        <v>42807</v>
      </c>
      <c r="J3395" s="49"/>
      <c r="K3395" s="49"/>
      <c r="L3395" s="103"/>
      <c r="M3395" s="103" t="s">
        <v>5</v>
      </c>
      <c r="N3395" s="162">
        <v>1</v>
      </c>
      <c r="O3395" s="103">
        <v>533</v>
      </c>
      <c r="P3395" s="84">
        <v>2017</v>
      </c>
    </row>
    <row r="3396" spans="1:16" s="163" customFormat="1" ht="15.75" customHeight="1" x14ac:dyDescent="0.25">
      <c r="A3396" s="104" t="s">
        <v>1778</v>
      </c>
      <c r="B3396" s="18" t="s">
        <v>1698</v>
      </c>
      <c r="C3396" s="91">
        <v>1038362.51</v>
      </c>
      <c r="D3396" s="91"/>
      <c r="E3396" s="91"/>
      <c r="F3396" s="91"/>
      <c r="G3396" s="91">
        <f t="shared" si="45"/>
        <v>1038362.51</v>
      </c>
      <c r="H3396" s="120">
        <v>42776</v>
      </c>
      <c r="I3396" s="120">
        <v>42776</v>
      </c>
      <c r="J3396" s="120"/>
      <c r="K3396" s="120"/>
      <c r="L3396" s="162"/>
      <c r="M3396" s="162" t="s">
        <v>5</v>
      </c>
      <c r="N3396" s="162">
        <v>1</v>
      </c>
      <c r="O3396" s="162">
        <v>599</v>
      </c>
      <c r="P3396" s="29">
        <v>2017</v>
      </c>
    </row>
    <row r="3397" spans="1:16" s="163" customFormat="1" ht="15.75" customHeight="1" x14ac:dyDescent="0.25">
      <c r="A3397" s="104" t="s">
        <v>1717</v>
      </c>
      <c r="B3397" s="18" t="s">
        <v>1698</v>
      </c>
      <c r="C3397" s="91">
        <v>1133586.1100000001</v>
      </c>
      <c r="D3397" s="91"/>
      <c r="E3397" s="91"/>
      <c r="F3397" s="91"/>
      <c r="G3397" s="91">
        <f t="shared" si="45"/>
        <v>1133586.1100000001</v>
      </c>
      <c r="H3397" s="120">
        <v>42752</v>
      </c>
      <c r="I3397" s="120">
        <v>42752</v>
      </c>
      <c r="J3397" s="120"/>
      <c r="K3397" s="120"/>
      <c r="L3397" s="162"/>
      <c r="M3397" s="162" t="s">
        <v>5</v>
      </c>
      <c r="N3397" s="162">
        <v>1</v>
      </c>
      <c r="O3397" s="162">
        <v>579.70000000000005</v>
      </c>
      <c r="P3397" s="29">
        <v>2017</v>
      </c>
    </row>
    <row r="3398" spans="1:16" s="163" customFormat="1" ht="15.75" customHeight="1" x14ac:dyDescent="0.25">
      <c r="A3398" s="104" t="s">
        <v>1715</v>
      </c>
      <c r="B3398" s="18" t="s">
        <v>1698</v>
      </c>
      <c r="C3398" s="91">
        <v>1093267.18</v>
      </c>
      <c r="D3398" s="91"/>
      <c r="E3398" s="91"/>
      <c r="F3398" s="91"/>
      <c r="G3398" s="91">
        <f t="shared" si="45"/>
        <v>1093267.18</v>
      </c>
      <c r="H3398" s="120">
        <v>42752</v>
      </c>
      <c r="I3398" s="120">
        <v>42752</v>
      </c>
      <c r="J3398" s="120"/>
      <c r="K3398" s="120"/>
      <c r="L3398" s="162"/>
      <c r="M3398" s="162" t="s">
        <v>5</v>
      </c>
      <c r="N3398" s="162">
        <v>1</v>
      </c>
      <c r="O3398" s="162">
        <v>514</v>
      </c>
      <c r="P3398" s="29">
        <v>2017</v>
      </c>
    </row>
    <row r="3399" spans="1:16" s="163" customFormat="1" ht="15.75" customHeight="1" x14ac:dyDescent="0.25">
      <c r="A3399" s="104" t="s">
        <v>1716</v>
      </c>
      <c r="B3399" s="18" t="s">
        <v>1698</v>
      </c>
      <c r="C3399" s="91">
        <v>985305.08</v>
      </c>
      <c r="D3399" s="91"/>
      <c r="E3399" s="91"/>
      <c r="F3399" s="91"/>
      <c r="G3399" s="91">
        <f t="shared" si="45"/>
        <v>985305.08</v>
      </c>
      <c r="H3399" s="120">
        <v>42752</v>
      </c>
      <c r="I3399" s="120">
        <v>42752</v>
      </c>
      <c r="J3399" s="120"/>
      <c r="K3399" s="120"/>
      <c r="L3399" s="162"/>
      <c r="M3399" s="162" t="s">
        <v>5</v>
      </c>
      <c r="N3399" s="162">
        <v>1</v>
      </c>
      <c r="O3399" s="162">
        <v>518.84</v>
      </c>
      <c r="P3399" s="29">
        <v>2017</v>
      </c>
    </row>
    <row r="3400" spans="1:16" s="163" customFormat="1" ht="15.75" customHeight="1" x14ac:dyDescent="0.25">
      <c r="A3400" s="104" t="s">
        <v>1480</v>
      </c>
      <c r="B3400" s="18" t="s">
        <v>69</v>
      </c>
      <c r="C3400" s="91">
        <v>1239312.0900000001</v>
      </c>
      <c r="D3400" s="91"/>
      <c r="E3400" s="91"/>
      <c r="F3400" s="91"/>
      <c r="G3400" s="91">
        <f t="shared" si="45"/>
        <v>1239312.0900000001</v>
      </c>
      <c r="H3400" s="120">
        <v>42756</v>
      </c>
      <c r="I3400" s="120">
        <v>42767</v>
      </c>
      <c r="J3400" s="120"/>
      <c r="K3400" s="120"/>
      <c r="L3400" s="162"/>
      <c r="M3400" s="162" t="s">
        <v>5</v>
      </c>
      <c r="N3400" s="162">
        <v>1</v>
      </c>
      <c r="O3400" s="162" t="s">
        <v>2003</v>
      </c>
      <c r="P3400" s="29">
        <v>2017</v>
      </c>
    </row>
    <row r="3401" spans="1:16" s="163" customFormat="1" ht="15.75" customHeight="1" x14ac:dyDescent="0.25">
      <c r="A3401" s="104" t="s">
        <v>1663</v>
      </c>
      <c r="B3401" s="155" t="s">
        <v>1664</v>
      </c>
      <c r="C3401" s="105">
        <v>134627.67000000001</v>
      </c>
      <c r="D3401" s="105"/>
      <c r="E3401" s="105"/>
      <c r="F3401" s="105"/>
      <c r="G3401" s="91">
        <f t="shared" si="45"/>
        <v>134627.67000000001</v>
      </c>
      <c r="H3401" s="49">
        <v>42788</v>
      </c>
      <c r="I3401" s="49">
        <v>42822</v>
      </c>
      <c r="J3401" s="49"/>
      <c r="K3401" s="49"/>
      <c r="L3401" s="103"/>
      <c r="M3401" s="103" t="s">
        <v>1666</v>
      </c>
      <c r="N3401" s="103">
        <v>1</v>
      </c>
      <c r="O3401" s="103"/>
      <c r="P3401" s="84">
        <v>2017</v>
      </c>
    </row>
    <row r="3402" spans="1:16" s="163" customFormat="1" ht="15.75" customHeight="1" x14ac:dyDescent="0.25">
      <c r="A3402" s="104" t="s">
        <v>1727</v>
      </c>
      <c r="B3402" s="18" t="s">
        <v>757</v>
      </c>
      <c r="C3402" s="91">
        <v>1226745.3</v>
      </c>
      <c r="D3402" s="91"/>
      <c r="E3402" s="91"/>
      <c r="F3402" s="91"/>
      <c r="G3402" s="91">
        <f t="shared" si="45"/>
        <v>1226745.3</v>
      </c>
      <c r="H3402" s="120">
        <v>42772</v>
      </c>
      <c r="I3402" s="120">
        <v>42772</v>
      </c>
      <c r="J3402" s="120"/>
      <c r="K3402" s="120"/>
      <c r="L3402" s="162"/>
      <c r="M3402" s="162" t="s">
        <v>5</v>
      </c>
      <c r="N3402" s="162">
        <v>1</v>
      </c>
      <c r="O3402" s="162">
        <v>726.6</v>
      </c>
      <c r="P3402" s="29">
        <v>2017</v>
      </c>
    </row>
    <row r="3403" spans="1:16" s="163" customFormat="1" ht="15.75" customHeight="1" x14ac:dyDescent="0.25">
      <c r="A3403" s="104" t="s">
        <v>906</v>
      </c>
      <c r="B3403" s="18" t="s">
        <v>1988</v>
      </c>
      <c r="C3403" s="91">
        <v>3256916.56</v>
      </c>
      <c r="D3403" s="91"/>
      <c r="E3403" s="91"/>
      <c r="F3403" s="91"/>
      <c r="G3403" s="91">
        <f t="shared" si="45"/>
        <v>3256916.56</v>
      </c>
      <c r="H3403" s="120">
        <v>42793</v>
      </c>
      <c r="I3403" s="120">
        <v>42809</v>
      </c>
      <c r="J3403" s="120"/>
      <c r="K3403" s="120"/>
      <c r="L3403" s="162"/>
      <c r="M3403" s="162" t="s">
        <v>908</v>
      </c>
      <c r="N3403" s="162">
        <v>1</v>
      </c>
      <c r="O3403" s="162"/>
      <c r="P3403" s="84">
        <v>2017</v>
      </c>
    </row>
    <row r="3404" spans="1:16" s="163" customFormat="1" ht="15.75" customHeight="1" x14ac:dyDescent="0.25">
      <c r="A3404" s="104" t="s">
        <v>907</v>
      </c>
      <c r="B3404" s="18" t="s">
        <v>1988</v>
      </c>
      <c r="C3404" s="91">
        <v>6515892.4400000004</v>
      </c>
      <c r="D3404" s="91"/>
      <c r="E3404" s="91"/>
      <c r="F3404" s="91"/>
      <c r="G3404" s="91">
        <f t="shared" si="45"/>
        <v>6515892.4400000004</v>
      </c>
      <c r="H3404" s="120">
        <v>42793</v>
      </c>
      <c r="I3404" s="120">
        <v>42809</v>
      </c>
      <c r="J3404" s="120"/>
      <c r="K3404" s="120"/>
      <c r="L3404" s="162"/>
      <c r="M3404" s="162" t="s">
        <v>908</v>
      </c>
      <c r="N3404" s="162">
        <v>1</v>
      </c>
      <c r="O3404" s="162"/>
      <c r="P3404" s="29">
        <v>2017</v>
      </c>
    </row>
    <row r="3405" spans="1:16" s="163" customFormat="1" ht="15.75" customHeight="1" x14ac:dyDescent="0.25">
      <c r="A3405" s="104" t="s">
        <v>1731</v>
      </c>
      <c r="B3405" s="18" t="s">
        <v>974</v>
      </c>
      <c r="C3405" s="91">
        <v>1597773.85</v>
      </c>
      <c r="D3405" s="91"/>
      <c r="E3405" s="91"/>
      <c r="F3405" s="91"/>
      <c r="G3405" s="91">
        <f t="shared" si="45"/>
        <v>1597773.85</v>
      </c>
      <c r="H3405" s="120">
        <v>42753</v>
      </c>
      <c r="I3405" s="120">
        <v>42753</v>
      </c>
      <c r="J3405" s="120"/>
      <c r="K3405" s="120"/>
      <c r="L3405" s="162"/>
      <c r="M3405" s="162" t="s">
        <v>5</v>
      </c>
      <c r="N3405" s="162">
        <v>1</v>
      </c>
      <c r="O3405" s="162"/>
      <c r="P3405" s="84">
        <v>2017</v>
      </c>
    </row>
    <row r="3406" spans="1:16" s="163" customFormat="1" ht="15.75" customHeight="1" x14ac:dyDescent="0.25">
      <c r="A3406" s="104" t="s">
        <v>1784</v>
      </c>
      <c r="B3406" s="18" t="s">
        <v>974</v>
      </c>
      <c r="C3406" s="91">
        <v>1713300.5</v>
      </c>
      <c r="D3406" s="91"/>
      <c r="E3406" s="91"/>
      <c r="F3406" s="91"/>
      <c r="G3406" s="91">
        <f t="shared" si="45"/>
        <v>1713300.5</v>
      </c>
      <c r="H3406" s="120">
        <v>42807</v>
      </c>
      <c r="I3406" s="120">
        <v>42807</v>
      </c>
      <c r="J3406" s="120"/>
      <c r="K3406" s="120"/>
      <c r="L3406" s="162"/>
      <c r="M3406" s="162" t="s">
        <v>5</v>
      </c>
      <c r="N3406" s="162">
        <v>1</v>
      </c>
      <c r="O3406" s="162"/>
      <c r="P3406" s="29">
        <v>2017</v>
      </c>
    </row>
    <row r="3407" spans="1:16" s="163" customFormat="1" ht="15.75" customHeight="1" x14ac:dyDescent="0.25">
      <c r="A3407" s="104" t="s">
        <v>1415</v>
      </c>
      <c r="B3407" s="18" t="s">
        <v>689</v>
      </c>
      <c r="C3407" s="91">
        <v>1198535.6299999999</v>
      </c>
      <c r="D3407" s="91"/>
      <c r="E3407" s="91"/>
      <c r="F3407" s="91"/>
      <c r="G3407" s="91">
        <f t="shared" si="45"/>
        <v>1198535.6299999999</v>
      </c>
      <c r="H3407" s="120">
        <v>42803</v>
      </c>
      <c r="I3407" s="120">
        <v>42821</v>
      </c>
      <c r="J3407" s="120"/>
      <c r="K3407" s="120"/>
      <c r="L3407" s="162"/>
      <c r="M3407" s="162" t="s">
        <v>5</v>
      </c>
      <c r="N3407" s="162">
        <v>1</v>
      </c>
      <c r="O3407" s="162"/>
      <c r="P3407" s="29">
        <v>2017</v>
      </c>
    </row>
    <row r="3408" spans="1:16" s="163" customFormat="1" ht="15.75" customHeight="1" x14ac:dyDescent="0.25">
      <c r="A3408" s="104" t="s">
        <v>1416</v>
      </c>
      <c r="B3408" s="18" t="s">
        <v>689</v>
      </c>
      <c r="C3408" s="91">
        <v>1430608.61</v>
      </c>
      <c r="D3408" s="91"/>
      <c r="E3408" s="91"/>
      <c r="F3408" s="91"/>
      <c r="G3408" s="91">
        <f t="shared" si="45"/>
        <v>1430608.61</v>
      </c>
      <c r="H3408" s="120">
        <v>42807</v>
      </c>
      <c r="I3408" s="120">
        <v>42821</v>
      </c>
      <c r="J3408" s="120"/>
      <c r="K3408" s="120"/>
      <c r="L3408" s="162"/>
      <c r="M3408" s="162" t="s">
        <v>5</v>
      </c>
      <c r="N3408" s="162">
        <v>1</v>
      </c>
      <c r="O3408" s="162"/>
      <c r="P3408" s="29">
        <v>2017</v>
      </c>
    </row>
    <row r="3409" spans="1:16" s="163" customFormat="1" ht="15.75" customHeight="1" x14ac:dyDescent="0.25">
      <c r="A3409" s="104" t="s">
        <v>1414</v>
      </c>
      <c r="B3409" s="18" t="s">
        <v>689</v>
      </c>
      <c r="C3409" s="91">
        <v>1394995.6</v>
      </c>
      <c r="D3409" s="91"/>
      <c r="E3409" s="91"/>
      <c r="F3409" s="91"/>
      <c r="G3409" s="91">
        <f t="shared" si="45"/>
        <v>1394995.6</v>
      </c>
      <c r="H3409" s="120">
        <v>42803</v>
      </c>
      <c r="I3409" s="120">
        <v>42821</v>
      </c>
      <c r="J3409" s="120"/>
      <c r="K3409" s="120"/>
      <c r="L3409" s="162"/>
      <c r="M3409" s="162" t="s">
        <v>5</v>
      </c>
      <c r="N3409" s="162">
        <v>1</v>
      </c>
      <c r="O3409" s="162"/>
      <c r="P3409" s="29">
        <v>2017</v>
      </c>
    </row>
    <row r="3410" spans="1:16" s="163" customFormat="1" ht="15.75" customHeight="1" x14ac:dyDescent="0.25">
      <c r="A3410" s="104" t="s">
        <v>1417</v>
      </c>
      <c r="B3410" s="18" t="s">
        <v>689</v>
      </c>
      <c r="C3410" s="91">
        <v>1268169.1200000001</v>
      </c>
      <c r="D3410" s="91"/>
      <c r="E3410" s="91"/>
      <c r="F3410" s="91"/>
      <c r="G3410" s="91">
        <f t="shared" si="45"/>
        <v>1268169.1200000001</v>
      </c>
      <c r="H3410" s="120">
        <v>42807</v>
      </c>
      <c r="I3410" s="120">
        <v>42821</v>
      </c>
      <c r="J3410" s="120"/>
      <c r="K3410" s="120"/>
      <c r="L3410" s="162"/>
      <c r="M3410" s="162" t="s">
        <v>5</v>
      </c>
      <c r="N3410" s="162">
        <v>1</v>
      </c>
      <c r="O3410" s="162"/>
      <c r="P3410" s="29">
        <v>2017</v>
      </c>
    </row>
    <row r="3411" spans="1:16" s="163" customFormat="1" ht="15.75" customHeight="1" x14ac:dyDescent="0.25">
      <c r="A3411" s="104" t="s">
        <v>2126</v>
      </c>
      <c r="B3411" s="18" t="s">
        <v>974</v>
      </c>
      <c r="C3411" s="91">
        <v>1635928.11</v>
      </c>
      <c r="D3411" s="91"/>
      <c r="E3411" s="91"/>
      <c r="F3411" s="91"/>
      <c r="G3411" s="91">
        <f t="shared" si="45"/>
        <v>1635928.11</v>
      </c>
      <c r="H3411" s="120">
        <v>42807</v>
      </c>
      <c r="I3411" s="120">
        <v>42807</v>
      </c>
      <c r="J3411" s="120"/>
      <c r="K3411" s="120"/>
      <c r="L3411" s="162"/>
      <c r="M3411" s="162" t="s">
        <v>5</v>
      </c>
      <c r="N3411" s="162">
        <v>1</v>
      </c>
      <c r="O3411" s="162"/>
      <c r="P3411" s="29">
        <v>2017</v>
      </c>
    </row>
    <row r="3412" spans="1:16" s="163" customFormat="1" ht="15.75" customHeight="1" x14ac:dyDescent="0.25">
      <c r="A3412" s="104" t="s">
        <v>1785</v>
      </c>
      <c r="B3412" s="18" t="s">
        <v>974</v>
      </c>
      <c r="C3412" s="91">
        <v>1661412.26</v>
      </c>
      <c r="D3412" s="91"/>
      <c r="E3412" s="91"/>
      <c r="F3412" s="91"/>
      <c r="G3412" s="91">
        <f t="shared" si="45"/>
        <v>1661412.26</v>
      </c>
      <c r="H3412" s="120">
        <v>42753</v>
      </c>
      <c r="I3412" s="120">
        <v>42753</v>
      </c>
      <c r="J3412" s="120"/>
      <c r="K3412" s="120"/>
      <c r="L3412" s="162"/>
      <c r="M3412" s="162" t="s">
        <v>5</v>
      </c>
      <c r="N3412" s="162">
        <v>1</v>
      </c>
      <c r="O3412" s="162"/>
      <c r="P3412" s="29">
        <v>2017</v>
      </c>
    </row>
    <row r="3413" spans="1:16" s="163" customFormat="1" ht="15.75" customHeight="1" x14ac:dyDescent="0.25">
      <c r="A3413" s="104" t="s">
        <v>1196</v>
      </c>
      <c r="B3413" s="18" t="s">
        <v>17</v>
      </c>
      <c r="C3413" s="91">
        <v>829640.28</v>
      </c>
      <c r="D3413" s="91"/>
      <c r="E3413" s="91"/>
      <c r="F3413" s="91"/>
      <c r="G3413" s="91">
        <f t="shared" si="45"/>
        <v>829640.28</v>
      </c>
      <c r="H3413" s="120">
        <v>42729</v>
      </c>
      <c r="I3413" s="120">
        <v>42729</v>
      </c>
      <c r="J3413" s="120"/>
      <c r="K3413" s="120"/>
      <c r="L3413" s="162"/>
      <c r="M3413" s="162" t="s">
        <v>6</v>
      </c>
      <c r="N3413" s="162">
        <v>1</v>
      </c>
      <c r="O3413" s="162">
        <v>381.9</v>
      </c>
      <c r="P3413" s="29">
        <v>2017</v>
      </c>
    </row>
    <row r="3414" spans="1:16" s="163" customFormat="1" ht="15.75" customHeight="1" x14ac:dyDescent="0.25">
      <c r="A3414" s="104" t="s">
        <v>1732</v>
      </c>
      <c r="B3414" s="18" t="s">
        <v>974</v>
      </c>
      <c r="C3414" s="91">
        <v>1573326.11</v>
      </c>
      <c r="D3414" s="91"/>
      <c r="E3414" s="91"/>
      <c r="F3414" s="91"/>
      <c r="G3414" s="91">
        <f t="shared" si="45"/>
        <v>1573326.11</v>
      </c>
      <c r="H3414" s="120">
        <v>42783</v>
      </c>
      <c r="I3414" s="120">
        <v>42783</v>
      </c>
      <c r="J3414" s="120"/>
      <c r="K3414" s="120"/>
      <c r="L3414" s="162"/>
      <c r="M3414" s="162" t="s">
        <v>5</v>
      </c>
      <c r="N3414" s="162">
        <v>1</v>
      </c>
      <c r="O3414" s="162"/>
      <c r="P3414" s="29">
        <v>2017</v>
      </c>
    </row>
    <row r="3415" spans="1:16" s="163" customFormat="1" ht="15.75" customHeight="1" x14ac:dyDescent="0.25">
      <c r="A3415" s="104" t="s">
        <v>1193</v>
      </c>
      <c r="B3415" s="18" t="s">
        <v>17</v>
      </c>
      <c r="C3415" s="91">
        <v>1178255.25</v>
      </c>
      <c r="D3415" s="91"/>
      <c r="E3415" s="91"/>
      <c r="F3415" s="91"/>
      <c r="G3415" s="91">
        <f t="shared" si="45"/>
        <v>1178255.25</v>
      </c>
      <c r="H3415" s="120">
        <v>42733</v>
      </c>
      <c r="I3415" s="120">
        <v>42733</v>
      </c>
      <c r="J3415" s="120"/>
      <c r="K3415" s="120"/>
      <c r="L3415" s="162"/>
      <c r="M3415" s="162" t="s">
        <v>6</v>
      </c>
      <c r="N3415" s="162">
        <v>1</v>
      </c>
      <c r="O3415" s="162">
        <v>512.79999999999995</v>
      </c>
      <c r="P3415" s="29">
        <v>2017</v>
      </c>
    </row>
    <row r="3416" spans="1:16" s="163" customFormat="1" ht="15.75" customHeight="1" x14ac:dyDescent="0.25">
      <c r="A3416" s="104" t="s">
        <v>1874</v>
      </c>
      <c r="B3416" s="18" t="s">
        <v>63</v>
      </c>
      <c r="C3416" s="91">
        <v>1420879.3</v>
      </c>
      <c r="D3416" s="91"/>
      <c r="E3416" s="91"/>
      <c r="F3416" s="91"/>
      <c r="G3416" s="91">
        <f t="shared" si="45"/>
        <v>1420879.3</v>
      </c>
      <c r="H3416" s="120">
        <v>42867</v>
      </c>
      <c r="I3416" s="120">
        <v>42867</v>
      </c>
      <c r="J3416" s="120"/>
      <c r="K3416" s="120"/>
      <c r="L3416" s="162"/>
      <c r="M3416" s="162" t="s">
        <v>6</v>
      </c>
      <c r="N3416" s="162">
        <v>1</v>
      </c>
      <c r="O3416" s="162"/>
      <c r="P3416" s="29">
        <v>2017</v>
      </c>
    </row>
    <row r="3417" spans="1:16" s="163" customFormat="1" ht="15.75" customHeight="1" x14ac:dyDescent="0.25">
      <c r="A3417" s="104" t="s">
        <v>1875</v>
      </c>
      <c r="B3417" s="18" t="s">
        <v>63</v>
      </c>
      <c r="C3417" s="91">
        <v>1159139.96</v>
      </c>
      <c r="D3417" s="91"/>
      <c r="E3417" s="91"/>
      <c r="F3417" s="91"/>
      <c r="G3417" s="91">
        <f t="shared" si="45"/>
        <v>1159139.96</v>
      </c>
      <c r="H3417" s="120">
        <v>42867</v>
      </c>
      <c r="I3417" s="120">
        <v>42867</v>
      </c>
      <c r="J3417" s="120"/>
      <c r="K3417" s="120"/>
      <c r="L3417" s="162"/>
      <c r="M3417" s="162" t="s">
        <v>6</v>
      </c>
      <c r="N3417" s="162">
        <v>1</v>
      </c>
      <c r="O3417" s="162"/>
      <c r="P3417" s="29">
        <v>2017</v>
      </c>
    </row>
    <row r="3418" spans="1:16" s="163" customFormat="1" ht="15.75" customHeight="1" x14ac:dyDescent="0.25">
      <c r="A3418" s="104" t="s">
        <v>1876</v>
      </c>
      <c r="B3418" s="18" t="s">
        <v>63</v>
      </c>
      <c r="C3418" s="91">
        <v>2116315.84</v>
      </c>
      <c r="D3418" s="91"/>
      <c r="E3418" s="91"/>
      <c r="F3418" s="91"/>
      <c r="G3418" s="91">
        <f t="shared" si="45"/>
        <v>2116315.84</v>
      </c>
      <c r="H3418" s="120">
        <v>42867</v>
      </c>
      <c r="I3418" s="120">
        <v>42867</v>
      </c>
      <c r="J3418" s="120"/>
      <c r="K3418" s="120"/>
      <c r="L3418" s="162"/>
      <c r="M3418" s="162" t="s">
        <v>6</v>
      </c>
      <c r="N3418" s="162">
        <v>1</v>
      </c>
      <c r="O3418" s="162"/>
      <c r="P3418" s="29">
        <v>2017</v>
      </c>
    </row>
    <row r="3419" spans="1:16" s="163" customFormat="1" ht="15.75" customHeight="1" x14ac:dyDescent="0.25">
      <c r="A3419" s="104" t="s">
        <v>1692</v>
      </c>
      <c r="B3419" s="18" t="s">
        <v>17</v>
      </c>
      <c r="C3419" s="91">
        <v>1837308.92</v>
      </c>
      <c r="D3419" s="91"/>
      <c r="E3419" s="91"/>
      <c r="F3419" s="91"/>
      <c r="G3419" s="91">
        <f t="shared" si="45"/>
        <v>1837308.92</v>
      </c>
      <c r="H3419" s="120">
        <v>42807</v>
      </c>
      <c r="I3419" s="120">
        <v>42807</v>
      </c>
      <c r="J3419" s="120"/>
      <c r="K3419" s="120"/>
      <c r="L3419" s="162"/>
      <c r="M3419" s="162" t="s">
        <v>5</v>
      </c>
      <c r="N3419" s="162">
        <v>1</v>
      </c>
      <c r="O3419" s="162">
        <v>710.16</v>
      </c>
      <c r="P3419" s="29">
        <v>2017</v>
      </c>
    </row>
    <row r="3420" spans="1:16" s="163" customFormat="1" ht="15.75" customHeight="1" x14ac:dyDescent="0.25">
      <c r="A3420" s="104" t="s">
        <v>1693</v>
      </c>
      <c r="B3420" s="18" t="s">
        <v>17</v>
      </c>
      <c r="C3420" s="91">
        <v>1837308.92</v>
      </c>
      <c r="D3420" s="91"/>
      <c r="E3420" s="91"/>
      <c r="F3420" s="91"/>
      <c r="G3420" s="91">
        <f t="shared" si="45"/>
        <v>1837308.92</v>
      </c>
      <c r="H3420" s="120">
        <v>42807</v>
      </c>
      <c r="I3420" s="120">
        <v>42807</v>
      </c>
      <c r="J3420" s="120"/>
      <c r="K3420" s="120"/>
      <c r="L3420" s="162"/>
      <c r="M3420" s="162" t="s">
        <v>5</v>
      </c>
      <c r="N3420" s="162">
        <v>1</v>
      </c>
      <c r="O3420" s="162">
        <v>707.16800000000001</v>
      </c>
      <c r="P3420" s="29">
        <v>2017</v>
      </c>
    </row>
    <row r="3421" spans="1:16" s="163" customFormat="1" ht="15.75" customHeight="1" x14ac:dyDescent="0.25">
      <c r="A3421" s="104" t="s">
        <v>1694</v>
      </c>
      <c r="B3421" s="18" t="s">
        <v>17</v>
      </c>
      <c r="C3421" s="91">
        <v>1837313.15</v>
      </c>
      <c r="D3421" s="91"/>
      <c r="E3421" s="91"/>
      <c r="F3421" s="91"/>
      <c r="G3421" s="91">
        <f t="shared" si="45"/>
        <v>1837313.15</v>
      </c>
      <c r="H3421" s="120">
        <v>42807</v>
      </c>
      <c r="I3421" s="120">
        <v>42807</v>
      </c>
      <c r="J3421" s="120"/>
      <c r="K3421" s="120"/>
      <c r="L3421" s="162"/>
      <c r="M3421" s="162" t="s">
        <v>5</v>
      </c>
      <c r="N3421" s="162">
        <v>1</v>
      </c>
      <c r="O3421" s="162">
        <v>704.88</v>
      </c>
      <c r="P3421" s="29">
        <v>2017</v>
      </c>
    </row>
    <row r="3422" spans="1:16" s="163" customFormat="1" ht="15.75" customHeight="1" x14ac:dyDescent="0.25">
      <c r="A3422" s="104" t="s">
        <v>1150</v>
      </c>
      <c r="B3422" s="18" t="s">
        <v>63</v>
      </c>
      <c r="C3422" s="91">
        <v>1446193.84</v>
      </c>
      <c r="D3422" s="91"/>
      <c r="E3422" s="91"/>
      <c r="F3422" s="91"/>
      <c r="G3422" s="91">
        <f t="shared" ref="G3422:G3485" si="46">C3422-D3422+F3422</f>
        <v>1446193.84</v>
      </c>
      <c r="H3422" s="120">
        <v>42859</v>
      </c>
      <c r="I3422" s="120">
        <v>42859</v>
      </c>
      <c r="J3422" s="120"/>
      <c r="K3422" s="120"/>
      <c r="L3422" s="162"/>
      <c r="M3422" s="162" t="s">
        <v>6</v>
      </c>
      <c r="N3422" s="162">
        <v>1</v>
      </c>
      <c r="O3422" s="162">
        <v>735</v>
      </c>
      <c r="P3422" s="29">
        <v>2017</v>
      </c>
    </row>
    <row r="3423" spans="1:16" s="163" customFormat="1" ht="15.75" customHeight="1" x14ac:dyDescent="0.25">
      <c r="A3423" s="104" t="s">
        <v>1878</v>
      </c>
      <c r="B3423" s="18" t="s">
        <v>63</v>
      </c>
      <c r="C3423" s="91">
        <v>786753.2</v>
      </c>
      <c r="D3423" s="91"/>
      <c r="E3423" s="91"/>
      <c r="F3423" s="91"/>
      <c r="G3423" s="91">
        <f t="shared" si="46"/>
        <v>786753.2</v>
      </c>
      <c r="H3423" s="120">
        <v>42872</v>
      </c>
      <c r="I3423" s="120">
        <v>42872</v>
      </c>
      <c r="J3423" s="120"/>
      <c r="K3423" s="120"/>
      <c r="L3423" s="162"/>
      <c r="M3423" s="162" t="s">
        <v>6</v>
      </c>
      <c r="N3423" s="162">
        <v>1</v>
      </c>
      <c r="O3423" s="162">
        <v>301</v>
      </c>
      <c r="P3423" s="29">
        <v>2017</v>
      </c>
    </row>
    <row r="3424" spans="1:16" s="163" customFormat="1" ht="15.75" customHeight="1" x14ac:dyDescent="0.25">
      <c r="A3424" s="104" t="s">
        <v>1496</v>
      </c>
      <c r="B3424" s="18" t="s">
        <v>1278</v>
      </c>
      <c r="C3424" s="91">
        <v>877254.31</v>
      </c>
      <c r="D3424" s="91"/>
      <c r="E3424" s="91"/>
      <c r="F3424" s="91"/>
      <c r="G3424" s="91">
        <f t="shared" si="46"/>
        <v>877254.31</v>
      </c>
      <c r="H3424" s="120">
        <v>42859</v>
      </c>
      <c r="I3424" s="120">
        <v>42859</v>
      </c>
      <c r="J3424" s="120"/>
      <c r="K3424" s="120"/>
      <c r="L3424" s="162"/>
      <c r="M3424" s="162" t="s">
        <v>5</v>
      </c>
      <c r="N3424" s="162">
        <v>1</v>
      </c>
      <c r="O3424" s="162">
        <v>321</v>
      </c>
      <c r="P3424" s="29">
        <v>2017</v>
      </c>
    </row>
    <row r="3425" spans="1:16" s="163" customFormat="1" ht="15.75" customHeight="1" x14ac:dyDescent="0.25">
      <c r="A3425" s="104" t="s">
        <v>1777</v>
      </c>
      <c r="B3425" s="18" t="s">
        <v>1201</v>
      </c>
      <c r="C3425" s="91">
        <v>264163.93</v>
      </c>
      <c r="D3425" s="91"/>
      <c r="E3425" s="91"/>
      <c r="F3425" s="91"/>
      <c r="G3425" s="91">
        <f t="shared" si="46"/>
        <v>264163.93</v>
      </c>
      <c r="H3425" s="120">
        <v>42765</v>
      </c>
      <c r="I3425" s="120">
        <v>42825</v>
      </c>
      <c r="J3425" s="120"/>
      <c r="K3425" s="120"/>
      <c r="L3425" s="162"/>
      <c r="M3425" s="162" t="s">
        <v>724</v>
      </c>
      <c r="N3425" s="162">
        <v>1</v>
      </c>
      <c r="O3425" s="162"/>
      <c r="P3425" s="29">
        <v>2017</v>
      </c>
    </row>
    <row r="3426" spans="1:16" s="163" customFormat="1" ht="15.75" customHeight="1" x14ac:dyDescent="0.25">
      <c r="A3426" s="104" t="s">
        <v>1729</v>
      </c>
      <c r="B3426" s="18" t="s">
        <v>63</v>
      </c>
      <c r="C3426" s="91">
        <v>1908078.88</v>
      </c>
      <c r="D3426" s="91"/>
      <c r="E3426" s="91"/>
      <c r="F3426" s="91"/>
      <c r="G3426" s="91">
        <f t="shared" si="46"/>
        <v>1908078.88</v>
      </c>
      <c r="H3426" s="120">
        <v>42884</v>
      </c>
      <c r="I3426" s="120">
        <v>42884</v>
      </c>
      <c r="J3426" s="120"/>
      <c r="K3426" s="120"/>
      <c r="L3426" s="162"/>
      <c r="M3426" s="162" t="s">
        <v>6</v>
      </c>
      <c r="N3426" s="162">
        <v>1</v>
      </c>
      <c r="O3426" s="162">
        <v>692</v>
      </c>
      <c r="P3426" s="29">
        <v>2017</v>
      </c>
    </row>
    <row r="3427" spans="1:16" s="163" customFormat="1" ht="15.75" customHeight="1" x14ac:dyDescent="0.25">
      <c r="A3427" s="104" t="s">
        <v>1730</v>
      </c>
      <c r="B3427" s="18" t="s">
        <v>63</v>
      </c>
      <c r="C3427" s="91">
        <v>2654575.2000000002</v>
      </c>
      <c r="D3427" s="91"/>
      <c r="E3427" s="91"/>
      <c r="F3427" s="91"/>
      <c r="G3427" s="91">
        <f t="shared" si="46"/>
        <v>2654575.2000000002</v>
      </c>
      <c r="H3427" s="120">
        <v>42884</v>
      </c>
      <c r="I3427" s="120">
        <v>42884</v>
      </c>
      <c r="J3427" s="120"/>
      <c r="K3427" s="120"/>
      <c r="L3427" s="162"/>
      <c r="M3427" s="162" t="s">
        <v>6</v>
      </c>
      <c r="N3427" s="162">
        <v>1</v>
      </c>
      <c r="O3427" s="162">
        <v>857</v>
      </c>
      <c r="P3427" s="29">
        <v>2017</v>
      </c>
    </row>
    <row r="3428" spans="1:16" s="163" customFormat="1" ht="15.75" customHeight="1" x14ac:dyDescent="0.25">
      <c r="A3428" s="104" t="s">
        <v>1329</v>
      </c>
      <c r="B3428" s="18" t="s">
        <v>63</v>
      </c>
      <c r="C3428" s="91">
        <v>1013356.86</v>
      </c>
      <c r="D3428" s="91"/>
      <c r="E3428" s="91"/>
      <c r="F3428" s="91"/>
      <c r="G3428" s="91">
        <f t="shared" si="46"/>
        <v>1013356.86</v>
      </c>
      <c r="H3428" s="120">
        <v>42885</v>
      </c>
      <c r="I3428" s="120">
        <v>42891</v>
      </c>
      <c r="J3428" s="120"/>
      <c r="K3428" s="120"/>
      <c r="L3428" s="162"/>
      <c r="M3428" s="162" t="s">
        <v>6</v>
      </c>
      <c r="N3428" s="162">
        <v>1</v>
      </c>
      <c r="O3428" s="162">
        <v>456</v>
      </c>
      <c r="P3428" s="29">
        <v>2017</v>
      </c>
    </row>
    <row r="3429" spans="1:16" s="163" customFormat="1" ht="15.75" customHeight="1" x14ac:dyDescent="0.25">
      <c r="A3429" s="104" t="s">
        <v>1428</v>
      </c>
      <c r="B3429" s="18" t="s">
        <v>694</v>
      </c>
      <c r="C3429" s="91">
        <v>1221676.5900000001</v>
      </c>
      <c r="D3429" s="91"/>
      <c r="E3429" s="91"/>
      <c r="F3429" s="91"/>
      <c r="G3429" s="91">
        <f t="shared" si="46"/>
        <v>1221676.5900000001</v>
      </c>
      <c r="H3429" s="120">
        <v>42853</v>
      </c>
      <c r="I3429" s="120">
        <v>42874</v>
      </c>
      <c r="J3429" s="120"/>
      <c r="K3429" s="120"/>
      <c r="L3429" s="162"/>
      <c r="M3429" s="162" t="s">
        <v>5</v>
      </c>
      <c r="N3429" s="162">
        <v>1</v>
      </c>
      <c r="O3429" s="162">
        <v>520</v>
      </c>
      <c r="P3429" s="29">
        <v>2017</v>
      </c>
    </row>
    <row r="3430" spans="1:16" s="163" customFormat="1" ht="15.75" customHeight="1" x14ac:dyDescent="0.25">
      <c r="A3430" s="104" t="s">
        <v>1612</v>
      </c>
      <c r="B3430" s="18" t="s">
        <v>694</v>
      </c>
      <c r="C3430" s="91">
        <v>594150.76</v>
      </c>
      <c r="D3430" s="91"/>
      <c r="E3430" s="91"/>
      <c r="F3430" s="91"/>
      <c r="G3430" s="91">
        <f t="shared" si="46"/>
        <v>594150.76</v>
      </c>
      <c r="H3430" s="120">
        <v>42839</v>
      </c>
      <c r="I3430" s="120">
        <v>42874</v>
      </c>
      <c r="J3430" s="120"/>
      <c r="K3430" s="120"/>
      <c r="L3430" s="162"/>
      <c r="M3430" s="162" t="s">
        <v>5</v>
      </c>
      <c r="N3430" s="162">
        <v>1</v>
      </c>
      <c r="O3430" s="162">
        <v>260</v>
      </c>
      <c r="P3430" s="29">
        <v>2017</v>
      </c>
    </row>
    <row r="3431" spans="1:16" s="163" customFormat="1" ht="15.75" customHeight="1" x14ac:dyDescent="0.25">
      <c r="A3431" s="104" t="s">
        <v>1613</v>
      </c>
      <c r="B3431" s="18" t="s">
        <v>694</v>
      </c>
      <c r="C3431" s="91">
        <v>1488567.14</v>
      </c>
      <c r="D3431" s="91"/>
      <c r="E3431" s="91"/>
      <c r="F3431" s="91"/>
      <c r="G3431" s="91">
        <f t="shared" si="46"/>
        <v>1488567.14</v>
      </c>
      <c r="H3431" s="120">
        <v>42839</v>
      </c>
      <c r="I3431" s="120">
        <v>42874</v>
      </c>
      <c r="J3431" s="120"/>
      <c r="K3431" s="120"/>
      <c r="L3431" s="162"/>
      <c r="M3431" s="162" t="s">
        <v>5</v>
      </c>
      <c r="N3431" s="162">
        <v>1</v>
      </c>
      <c r="O3431" s="162">
        <v>574</v>
      </c>
      <c r="P3431" s="29">
        <v>2017</v>
      </c>
    </row>
    <row r="3432" spans="1:16" s="163" customFormat="1" ht="15.75" customHeight="1" x14ac:dyDescent="0.25">
      <c r="A3432" s="104" t="s">
        <v>567</v>
      </c>
      <c r="B3432" s="18" t="s">
        <v>1664</v>
      </c>
      <c r="C3432" s="91">
        <v>498163.41</v>
      </c>
      <c r="D3432" s="64"/>
      <c r="E3432" s="64"/>
      <c r="F3432" s="64"/>
      <c r="G3432" s="91">
        <f t="shared" si="46"/>
        <v>498163.41</v>
      </c>
      <c r="H3432" s="102">
        <v>42822</v>
      </c>
      <c r="I3432" s="120">
        <v>42891</v>
      </c>
      <c r="J3432" s="120"/>
      <c r="K3432" s="120"/>
      <c r="L3432" s="162"/>
      <c r="M3432" s="29" t="s">
        <v>1665</v>
      </c>
      <c r="N3432" s="29">
        <v>3</v>
      </c>
      <c r="O3432" s="29"/>
      <c r="P3432" s="29">
        <v>2017</v>
      </c>
    </row>
    <row r="3433" spans="1:16" s="163" customFormat="1" ht="15.75" customHeight="1" x14ac:dyDescent="0.25">
      <c r="A3433" s="104" t="s">
        <v>1315</v>
      </c>
      <c r="B3433" s="18" t="s">
        <v>291</v>
      </c>
      <c r="C3433" s="91">
        <v>454778.12</v>
      </c>
      <c r="D3433" s="91"/>
      <c r="E3433" s="91"/>
      <c r="F3433" s="91"/>
      <c r="G3433" s="91">
        <f t="shared" si="46"/>
        <v>454778.12</v>
      </c>
      <c r="H3433" s="120">
        <v>42886</v>
      </c>
      <c r="I3433" s="120">
        <v>42886</v>
      </c>
      <c r="J3433" s="120"/>
      <c r="K3433" s="120"/>
      <c r="L3433" s="162"/>
      <c r="M3433" s="162" t="s">
        <v>5</v>
      </c>
      <c r="N3433" s="162">
        <v>1</v>
      </c>
      <c r="O3433" s="162">
        <v>610</v>
      </c>
      <c r="P3433" s="29">
        <v>2017</v>
      </c>
    </row>
    <row r="3434" spans="1:16" s="163" customFormat="1" ht="15.75" customHeight="1" x14ac:dyDescent="0.25">
      <c r="A3434" s="104" t="s">
        <v>1316</v>
      </c>
      <c r="B3434" s="18" t="s">
        <v>291</v>
      </c>
      <c r="C3434" s="91">
        <v>435474.29</v>
      </c>
      <c r="D3434" s="91"/>
      <c r="E3434" s="91"/>
      <c r="F3434" s="91"/>
      <c r="G3434" s="91">
        <f t="shared" si="46"/>
        <v>435474.29</v>
      </c>
      <c r="H3434" s="120">
        <v>42886</v>
      </c>
      <c r="I3434" s="120">
        <v>42886</v>
      </c>
      <c r="J3434" s="120"/>
      <c r="K3434" s="120"/>
      <c r="L3434" s="162"/>
      <c r="M3434" s="162" t="s">
        <v>5</v>
      </c>
      <c r="N3434" s="162">
        <v>1</v>
      </c>
      <c r="O3434" s="162">
        <v>544</v>
      </c>
      <c r="P3434" s="29">
        <v>2017</v>
      </c>
    </row>
    <row r="3435" spans="1:16" s="163" customFormat="1" ht="15.75" customHeight="1" x14ac:dyDescent="0.25">
      <c r="A3435" s="104" t="s">
        <v>455</v>
      </c>
      <c r="B3435" s="18" t="s">
        <v>1611</v>
      </c>
      <c r="C3435" s="91">
        <v>291708.74</v>
      </c>
      <c r="D3435" s="91"/>
      <c r="E3435" s="91"/>
      <c r="F3435" s="91"/>
      <c r="G3435" s="91">
        <f t="shared" si="46"/>
        <v>291708.74</v>
      </c>
      <c r="H3435" s="120">
        <v>42915</v>
      </c>
      <c r="I3435" s="120">
        <v>42915</v>
      </c>
      <c r="J3435" s="120"/>
      <c r="K3435" s="120"/>
      <c r="L3435" s="162"/>
      <c r="M3435" s="162" t="s">
        <v>5</v>
      </c>
      <c r="N3435" s="162">
        <v>1</v>
      </c>
      <c r="O3435" s="162">
        <v>470</v>
      </c>
      <c r="P3435" s="29">
        <v>2017</v>
      </c>
    </row>
    <row r="3436" spans="1:16" s="163" customFormat="1" ht="15.75" customHeight="1" x14ac:dyDescent="0.25">
      <c r="A3436" s="104" t="s">
        <v>1527</v>
      </c>
      <c r="B3436" s="18" t="s">
        <v>782</v>
      </c>
      <c r="C3436" s="91">
        <v>1564655.97</v>
      </c>
      <c r="D3436" s="91"/>
      <c r="E3436" s="91"/>
      <c r="F3436" s="91"/>
      <c r="G3436" s="91">
        <f t="shared" si="46"/>
        <v>1564655.97</v>
      </c>
      <c r="H3436" s="120">
        <v>42884</v>
      </c>
      <c r="I3436" s="120">
        <v>42884</v>
      </c>
      <c r="J3436" s="120"/>
      <c r="K3436" s="120"/>
      <c r="L3436" s="162"/>
      <c r="M3436" s="162" t="s">
        <v>6</v>
      </c>
      <c r="N3436" s="162">
        <v>1</v>
      </c>
      <c r="O3436" s="162">
        <v>540</v>
      </c>
      <c r="P3436" s="29">
        <v>2017</v>
      </c>
    </row>
    <row r="3437" spans="1:16" ht="15.75" customHeight="1" x14ac:dyDescent="0.25">
      <c r="A3437" s="104" t="s">
        <v>569</v>
      </c>
      <c r="B3437" s="18" t="s">
        <v>1664</v>
      </c>
      <c r="C3437" s="91">
        <v>534770.57999999996</v>
      </c>
      <c r="D3437" s="91"/>
      <c r="E3437" s="91"/>
      <c r="F3437" s="91"/>
      <c r="G3437" s="91">
        <f t="shared" si="46"/>
        <v>534770.57999999996</v>
      </c>
      <c r="H3437" s="102">
        <v>42900</v>
      </c>
      <c r="I3437" s="120">
        <v>42928</v>
      </c>
      <c r="J3437" s="120"/>
      <c r="K3437" s="120"/>
      <c r="L3437" s="162"/>
      <c r="M3437" s="29" t="s">
        <v>1582</v>
      </c>
      <c r="N3437" s="29">
        <v>1</v>
      </c>
      <c r="O3437" s="29"/>
      <c r="P3437" s="162">
        <v>2017</v>
      </c>
    </row>
    <row r="3438" spans="1:16" s="163" customFormat="1" ht="15.75" customHeight="1" x14ac:dyDescent="0.25">
      <c r="A3438" s="104" t="s">
        <v>1197</v>
      </c>
      <c r="B3438" s="18" t="s">
        <v>17</v>
      </c>
      <c r="C3438" s="91">
        <v>1714145.87</v>
      </c>
      <c r="D3438" s="91"/>
      <c r="E3438" s="91"/>
      <c r="F3438" s="91"/>
      <c r="G3438" s="91">
        <f t="shared" si="46"/>
        <v>1714145.87</v>
      </c>
      <c r="H3438" s="120">
        <v>42734</v>
      </c>
      <c r="I3438" s="120">
        <v>42734</v>
      </c>
      <c r="J3438" s="120"/>
      <c r="K3438" s="120"/>
      <c r="L3438" s="162"/>
      <c r="M3438" s="162" t="s">
        <v>6</v>
      </c>
      <c r="N3438" s="162">
        <v>1</v>
      </c>
      <c r="O3438" s="162">
        <v>659.8</v>
      </c>
      <c r="P3438" s="29">
        <v>2017</v>
      </c>
    </row>
    <row r="3439" spans="1:16" s="65" customFormat="1" ht="15.75" customHeight="1" x14ac:dyDescent="0.25">
      <c r="A3439" s="104" t="s">
        <v>2129</v>
      </c>
      <c r="B3439" s="18" t="s">
        <v>782</v>
      </c>
      <c r="C3439" s="91">
        <v>3125489.48</v>
      </c>
      <c r="D3439" s="64"/>
      <c r="E3439" s="64"/>
      <c r="F3439" s="64"/>
      <c r="G3439" s="91">
        <f t="shared" si="46"/>
        <v>3125489.48</v>
      </c>
      <c r="H3439" s="102">
        <v>42886</v>
      </c>
      <c r="I3439" s="120">
        <v>42886</v>
      </c>
      <c r="J3439" s="120"/>
      <c r="K3439" s="120"/>
      <c r="L3439" s="162"/>
      <c r="M3439" s="29" t="s">
        <v>6</v>
      </c>
      <c r="N3439" s="162">
        <v>1</v>
      </c>
      <c r="O3439" s="29">
        <v>1154</v>
      </c>
      <c r="P3439" s="29">
        <v>2017</v>
      </c>
    </row>
    <row r="3440" spans="1:16" s="65" customFormat="1" ht="15.75" customHeight="1" x14ac:dyDescent="0.25">
      <c r="A3440" s="104" t="s">
        <v>1588</v>
      </c>
      <c r="B3440" s="18" t="s">
        <v>2330</v>
      </c>
      <c r="C3440" s="91">
        <v>975225.2</v>
      </c>
      <c r="D3440" s="64"/>
      <c r="E3440" s="64"/>
      <c r="F3440" s="64"/>
      <c r="G3440" s="91">
        <f t="shared" si="46"/>
        <v>975225.2</v>
      </c>
      <c r="H3440" s="102">
        <v>42885</v>
      </c>
      <c r="I3440" s="120">
        <v>42885</v>
      </c>
      <c r="J3440" s="120"/>
      <c r="K3440" s="120"/>
      <c r="L3440" s="162"/>
      <c r="M3440" s="29" t="s">
        <v>6</v>
      </c>
      <c r="N3440" s="162">
        <v>1</v>
      </c>
      <c r="O3440" s="29">
        <v>452.3</v>
      </c>
      <c r="P3440" s="29">
        <v>2017</v>
      </c>
    </row>
    <row r="3441" spans="1:16" s="163" customFormat="1" ht="15.75" customHeight="1" x14ac:dyDescent="0.25">
      <c r="A3441" s="104" t="s">
        <v>1589</v>
      </c>
      <c r="B3441" s="18" t="s">
        <v>2330</v>
      </c>
      <c r="C3441" s="91">
        <v>968929.71</v>
      </c>
      <c r="D3441" s="91"/>
      <c r="E3441" s="91"/>
      <c r="F3441" s="91"/>
      <c r="G3441" s="91">
        <f t="shared" si="46"/>
        <v>968929.71</v>
      </c>
      <c r="H3441" s="120">
        <v>42885</v>
      </c>
      <c r="I3441" s="120">
        <v>42885</v>
      </c>
      <c r="J3441" s="120"/>
      <c r="K3441" s="120"/>
      <c r="L3441" s="162"/>
      <c r="M3441" s="162" t="s">
        <v>6</v>
      </c>
      <c r="N3441" s="162">
        <v>1</v>
      </c>
      <c r="O3441" s="162">
        <v>458.7</v>
      </c>
      <c r="P3441" s="29">
        <v>2017</v>
      </c>
    </row>
    <row r="3442" spans="1:16" s="163" customFormat="1" ht="15.75" customHeight="1" x14ac:dyDescent="0.25">
      <c r="A3442" s="104" t="s">
        <v>1587</v>
      </c>
      <c r="B3442" s="18" t="s">
        <v>2330</v>
      </c>
      <c r="C3442" s="91">
        <v>1012148.9</v>
      </c>
      <c r="D3442" s="91"/>
      <c r="E3442" s="91"/>
      <c r="F3442" s="91"/>
      <c r="G3442" s="91">
        <f t="shared" si="46"/>
        <v>1012148.9</v>
      </c>
      <c r="H3442" s="120">
        <v>42885</v>
      </c>
      <c r="I3442" s="120">
        <v>42885</v>
      </c>
      <c r="J3442" s="120"/>
      <c r="K3442" s="120"/>
      <c r="L3442" s="162"/>
      <c r="M3442" s="162" t="s">
        <v>6</v>
      </c>
      <c r="N3442" s="162">
        <v>1</v>
      </c>
      <c r="O3442" s="162">
        <v>461.7</v>
      </c>
      <c r="P3442" s="29">
        <v>2017</v>
      </c>
    </row>
    <row r="3443" spans="1:16" s="163" customFormat="1" ht="15.75" customHeight="1" x14ac:dyDescent="0.25">
      <c r="A3443" s="104" t="s">
        <v>1481</v>
      </c>
      <c r="B3443" s="18" t="s">
        <v>1201</v>
      </c>
      <c r="C3443" s="91">
        <v>111362.89</v>
      </c>
      <c r="D3443" s="91"/>
      <c r="E3443" s="91"/>
      <c r="F3443" s="91"/>
      <c r="G3443" s="91">
        <f t="shared" si="46"/>
        <v>111362.89</v>
      </c>
      <c r="H3443" s="120">
        <v>42719</v>
      </c>
      <c r="I3443" s="120">
        <v>42969</v>
      </c>
      <c r="J3443" s="120"/>
      <c r="K3443" s="120"/>
      <c r="L3443" s="162"/>
      <c r="M3443" s="162" t="s">
        <v>724</v>
      </c>
      <c r="N3443" s="162">
        <v>1</v>
      </c>
      <c r="O3443" s="162">
        <v>280.60000000000002</v>
      </c>
      <c r="P3443" s="29">
        <v>2017</v>
      </c>
    </row>
    <row r="3444" spans="1:16" s="163" customFormat="1" ht="15.75" customHeight="1" x14ac:dyDescent="0.25">
      <c r="A3444" s="104" t="s">
        <v>1523</v>
      </c>
      <c r="B3444" s="104" t="s">
        <v>1</v>
      </c>
      <c r="C3444" s="91">
        <v>1271032.28</v>
      </c>
      <c r="D3444" s="91"/>
      <c r="E3444" s="91"/>
      <c r="F3444" s="91"/>
      <c r="G3444" s="91">
        <f t="shared" si="46"/>
        <v>1271032.28</v>
      </c>
      <c r="H3444" s="120">
        <v>43007</v>
      </c>
      <c r="I3444" s="120">
        <v>43007</v>
      </c>
      <c r="J3444" s="120"/>
      <c r="K3444" s="120"/>
      <c r="L3444" s="162"/>
      <c r="M3444" s="162" t="s">
        <v>6</v>
      </c>
      <c r="N3444" s="162">
        <v>1</v>
      </c>
      <c r="O3444" s="162">
        <v>579.6</v>
      </c>
      <c r="P3444" s="29">
        <v>2017</v>
      </c>
    </row>
    <row r="3445" spans="1:16" s="163" customFormat="1" ht="15.75" customHeight="1" x14ac:dyDescent="0.25">
      <c r="A3445" s="104" t="s">
        <v>1159</v>
      </c>
      <c r="B3445" s="18" t="s">
        <v>245</v>
      </c>
      <c r="C3445" s="91">
        <v>451883.36</v>
      </c>
      <c r="D3445" s="91"/>
      <c r="E3445" s="91"/>
      <c r="F3445" s="91"/>
      <c r="G3445" s="91">
        <f t="shared" si="46"/>
        <v>451883.36</v>
      </c>
      <c r="H3445" s="120">
        <v>43019</v>
      </c>
      <c r="I3445" s="120">
        <v>43019</v>
      </c>
      <c r="J3445" s="120"/>
      <c r="K3445" s="120"/>
      <c r="L3445" s="162"/>
      <c r="M3445" s="162" t="s">
        <v>2097</v>
      </c>
      <c r="N3445" s="162">
        <v>3</v>
      </c>
      <c r="O3445" s="162"/>
      <c r="P3445" s="29">
        <v>2017</v>
      </c>
    </row>
    <row r="3446" spans="1:16" s="163" customFormat="1" ht="15.75" customHeight="1" x14ac:dyDescent="0.25">
      <c r="A3446" s="104" t="s">
        <v>1160</v>
      </c>
      <c r="B3446" s="18" t="s">
        <v>306</v>
      </c>
      <c r="C3446" s="91">
        <v>389288.02</v>
      </c>
      <c r="D3446" s="91"/>
      <c r="E3446" s="91"/>
      <c r="F3446" s="91"/>
      <c r="G3446" s="91">
        <f t="shared" si="46"/>
        <v>389288.02</v>
      </c>
      <c r="H3446" s="120">
        <v>43014</v>
      </c>
      <c r="I3446" s="120">
        <v>43014</v>
      </c>
      <c r="J3446" s="120"/>
      <c r="K3446" s="120"/>
      <c r="L3446" s="162"/>
      <c r="M3446" s="162" t="s">
        <v>724</v>
      </c>
      <c r="N3446" s="162">
        <v>1</v>
      </c>
      <c r="O3446" s="162"/>
      <c r="P3446" s="29">
        <v>2017</v>
      </c>
    </row>
    <row r="3447" spans="1:16" s="163" customFormat="1" ht="15.75" customHeight="1" x14ac:dyDescent="0.25">
      <c r="A3447" s="104" t="s">
        <v>1569</v>
      </c>
      <c r="B3447" s="18" t="s">
        <v>757</v>
      </c>
      <c r="C3447" s="91">
        <v>346220.65</v>
      </c>
      <c r="D3447" s="91"/>
      <c r="E3447" s="91"/>
      <c r="F3447" s="91"/>
      <c r="G3447" s="91">
        <f t="shared" si="46"/>
        <v>346220.65</v>
      </c>
      <c r="H3447" s="120">
        <v>43055</v>
      </c>
      <c r="I3447" s="120">
        <v>43055</v>
      </c>
      <c r="J3447" s="120"/>
      <c r="K3447" s="120"/>
      <c r="L3447" s="162"/>
      <c r="M3447" s="162" t="s">
        <v>1161</v>
      </c>
      <c r="N3447" s="162">
        <v>1</v>
      </c>
      <c r="O3447" s="162"/>
      <c r="P3447" s="29">
        <v>2017</v>
      </c>
    </row>
    <row r="3448" spans="1:16" s="163" customFormat="1" ht="15.75" customHeight="1" x14ac:dyDescent="0.25">
      <c r="A3448" s="104" t="s">
        <v>1576</v>
      </c>
      <c r="B3448" s="18" t="s">
        <v>757</v>
      </c>
      <c r="C3448" s="91">
        <v>1586985.05</v>
      </c>
      <c r="D3448" s="91"/>
      <c r="E3448" s="91"/>
      <c r="F3448" s="91"/>
      <c r="G3448" s="91">
        <f t="shared" si="46"/>
        <v>1586985.05</v>
      </c>
      <c r="H3448" s="120">
        <v>43063</v>
      </c>
      <c r="I3448" s="120">
        <v>43063</v>
      </c>
      <c r="J3448" s="120"/>
      <c r="K3448" s="120"/>
      <c r="L3448" s="162"/>
      <c r="M3448" s="162" t="s">
        <v>3309</v>
      </c>
      <c r="N3448" s="162">
        <v>2</v>
      </c>
      <c r="O3448" s="162"/>
      <c r="P3448" s="29">
        <v>2017</v>
      </c>
    </row>
    <row r="3449" spans="1:16" s="163" customFormat="1" ht="15.75" customHeight="1" x14ac:dyDescent="0.25">
      <c r="A3449" s="104" t="s">
        <v>1575</v>
      </c>
      <c r="B3449" s="18" t="s">
        <v>63</v>
      </c>
      <c r="C3449" s="91">
        <v>1443983.55</v>
      </c>
      <c r="D3449" s="91"/>
      <c r="E3449" s="91"/>
      <c r="F3449" s="91"/>
      <c r="G3449" s="91">
        <f t="shared" si="46"/>
        <v>1443983.55</v>
      </c>
      <c r="H3449" s="120">
        <v>43075</v>
      </c>
      <c r="I3449" s="120">
        <v>43075</v>
      </c>
      <c r="J3449" s="120"/>
      <c r="K3449" s="120"/>
      <c r="L3449" s="162"/>
      <c r="M3449" s="162" t="s">
        <v>3309</v>
      </c>
      <c r="N3449" s="162">
        <v>2</v>
      </c>
      <c r="O3449" s="162"/>
      <c r="P3449" s="29">
        <v>2017</v>
      </c>
    </row>
    <row r="3450" spans="1:16" s="163" customFormat="1" ht="15.75" customHeight="1" x14ac:dyDescent="0.25">
      <c r="A3450" s="104" t="s">
        <v>2171</v>
      </c>
      <c r="B3450" s="18" t="s">
        <v>2112</v>
      </c>
      <c r="C3450" s="91">
        <v>1398379.59</v>
      </c>
      <c r="D3450" s="91"/>
      <c r="E3450" s="91"/>
      <c r="F3450" s="91"/>
      <c r="G3450" s="91">
        <f t="shared" si="46"/>
        <v>1398379.59</v>
      </c>
      <c r="H3450" s="120">
        <v>43049</v>
      </c>
      <c r="I3450" s="120">
        <v>43049</v>
      </c>
      <c r="J3450" s="120"/>
      <c r="K3450" s="120"/>
      <c r="L3450" s="162"/>
      <c r="M3450" s="162" t="s">
        <v>5</v>
      </c>
      <c r="N3450" s="162">
        <v>1</v>
      </c>
      <c r="O3450" s="162">
        <v>588</v>
      </c>
      <c r="P3450" s="29">
        <v>2017</v>
      </c>
    </row>
    <row r="3451" spans="1:16" s="163" customFormat="1" ht="15.75" customHeight="1" x14ac:dyDescent="0.25">
      <c r="A3451" s="104" t="s">
        <v>1877</v>
      </c>
      <c r="B3451" s="18" t="s">
        <v>63</v>
      </c>
      <c r="C3451" s="91">
        <v>1409748.3599999999</v>
      </c>
      <c r="D3451" s="91"/>
      <c r="E3451" s="91"/>
      <c r="F3451" s="91"/>
      <c r="G3451" s="91">
        <f t="shared" si="46"/>
        <v>1409748.3599999999</v>
      </c>
      <c r="H3451" s="120">
        <v>42916</v>
      </c>
      <c r="I3451" s="120">
        <v>42965</v>
      </c>
      <c r="J3451" s="120"/>
      <c r="K3451" s="120"/>
      <c r="L3451" s="162"/>
      <c r="M3451" s="162" t="s">
        <v>6</v>
      </c>
      <c r="N3451" s="162">
        <v>1</v>
      </c>
      <c r="O3451" s="162">
        <v>630</v>
      </c>
      <c r="P3451" s="29">
        <v>2017</v>
      </c>
    </row>
    <row r="3452" spans="1:16" s="163" customFormat="1" ht="15.75" customHeight="1" x14ac:dyDescent="0.25">
      <c r="A3452" s="104" t="s">
        <v>1872</v>
      </c>
      <c r="B3452" s="18" t="s">
        <v>782</v>
      </c>
      <c r="C3452" s="91">
        <v>270788.51</v>
      </c>
      <c r="D3452" s="91"/>
      <c r="E3452" s="91"/>
      <c r="F3452" s="91"/>
      <c r="G3452" s="91">
        <f t="shared" si="46"/>
        <v>270788.51</v>
      </c>
      <c r="H3452" s="120">
        <v>42786</v>
      </c>
      <c r="I3452" s="120">
        <v>43012</v>
      </c>
      <c r="J3452" s="120"/>
      <c r="K3452" s="120"/>
      <c r="L3452" s="162"/>
      <c r="M3452" s="162" t="s">
        <v>724</v>
      </c>
      <c r="N3452" s="162">
        <v>1</v>
      </c>
      <c r="O3452" s="162"/>
      <c r="P3452" s="29">
        <v>2017</v>
      </c>
    </row>
    <row r="3453" spans="1:16" s="163" customFormat="1" ht="15.75" customHeight="1" x14ac:dyDescent="0.25">
      <c r="A3453" s="104" t="s">
        <v>1873</v>
      </c>
      <c r="B3453" s="18" t="s">
        <v>782</v>
      </c>
      <c r="C3453" s="91">
        <v>137284.03</v>
      </c>
      <c r="D3453" s="91"/>
      <c r="E3453" s="91"/>
      <c r="F3453" s="91"/>
      <c r="G3453" s="91">
        <f t="shared" si="46"/>
        <v>137284.03</v>
      </c>
      <c r="H3453" s="120">
        <v>42786</v>
      </c>
      <c r="I3453" s="120">
        <v>42786</v>
      </c>
      <c r="J3453" s="120"/>
      <c r="K3453" s="120"/>
      <c r="L3453" s="162"/>
      <c r="M3453" s="162" t="s">
        <v>724</v>
      </c>
      <c r="N3453" s="162">
        <v>1</v>
      </c>
      <c r="O3453" s="162"/>
      <c r="P3453" s="29">
        <v>2017</v>
      </c>
    </row>
    <row r="3454" spans="1:16" s="163" customFormat="1" ht="15.75" customHeight="1" x14ac:dyDescent="0.25">
      <c r="A3454" s="104" t="s">
        <v>1571</v>
      </c>
      <c r="B3454" s="18" t="s">
        <v>245</v>
      </c>
      <c r="C3454" s="91">
        <v>1513925.84</v>
      </c>
      <c r="D3454" s="91"/>
      <c r="E3454" s="91"/>
      <c r="F3454" s="91"/>
      <c r="G3454" s="91">
        <f t="shared" si="46"/>
        <v>1513925.84</v>
      </c>
      <c r="H3454" s="120">
        <v>43080</v>
      </c>
      <c r="I3454" s="120">
        <v>43080</v>
      </c>
      <c r="J3454" s="120"/>
      <c r="K3454" s="120"/>
      <c r="L3454" s="162"/>
      <c r="M3454" s="162" t="s">
        <v>3309</v>
      </c>
      <c r="N3454" s="162">
        <v>2</v>
      </c>
      <c r="O3454" s="162"/>
      <c r="P3454" s="29">
        <v>2017</v>
      </c>
    </row>
    <row r="3455" spans="1:16" s="163" customFormat="1" ht="15.75" customHeight="1" x14ac:dyDescent="0.25">
      <c r="A3455" s="104" t="s">
        <v>1574</v>
      </c>
      <c r="B3455" s="18" t="s">
        <v>782</v>
      </c>
      <c r="C3455" s="91">
        <v>1737601.24</v>
      </c>
      <c r="D3455" s="91"/>
      <c r="E3455" s="91"/>
      <c r="F3455" s="91"/>
      <c r="G3455" s="91">
        <f t="shared" si="46"/>
        <v>1737601.24</v>
      </c>
      <c r="H3455" s="120">
        <v>43080</v>
      </c>
      <c r="I3455" s="120">
        <v>43080</v>
      </c>
      <c r="J3455" s="120"/>
      <c r="K3455" s="120"/>
      <c r="L3455" s="162"/>
      <c r="M3455" s="162" t="s">
        <v>3309</v>
      </c>
      <c r="N3455" s="162">
        <v>2</v>
      </c>
      <c r="O3455" s="162"/>
      <c r="P3455" s="29">
        <v>2017</v>
      </c>
    </row>
    <row r="3456" spans="1:16" s="163" customFormat="1" ht="15.75" customHeight="1" x14ac:dyDescent="0.25">
      <c r="A3456" s="104" t="s">
        <v>1572</v>
      </c>
      <c r="B3456" s="18" t="s">
        <v>245</v>
      </c>
      <c r="C3456" s="91">
        <v>1913374.72</v>
      </c>
      <c r="D3456" s="91"/>
      <c r="E3456" s="91"/>
      <c r="F3456" s="91"/>
      <c r="G3456" s="91">
        <f t="shared" si="46"/>
        <v>1913374.72</v>
      </c>
      <c r="H3456" s="120">
        <v>43080</v>
      </c>
      <c r="I3456" s="120">
        <v>43080</v>
      </c>
      <c r="J3456" s="120"/>
      <c r="K3456" s="120"/>
      <c r="L3456" s="162"/>
      <c r="M3456" s="162" t="s">
        <v>3309</v>
      </c>
      <c r="N3456" s="162">
        <v>2</v>
      </c>
      <c r="O3456" s="162"/>
      <c r="P3456" s="29">
        <v>2017</v>
      </c>
    </row>
    <row r="3457" spans="1:16" s="163" customFormat="1" ht="15.75" customHeight="1" x14ac:dyDescent="0.25">
      <c r="A3457" s="104" t="s">
        <v>1573</v>
      </c>
      <c r="B3457" s="18" t="s">
        <v>782</v>
      </c>
      <c r="C3457" s="91">
        <v>1305168.56</v>
      </c>
      <c r="D3457" s="91"/>
      <c r="E3457" s="91"/>
      <c r="F3457" s="91"/>
      <c r="G3457" s="91">
        <f t="shared" si="46"/>
        <v>1305168.56</v>
      </c>
      <c r="H3457" s="120">
        <v>43096</v>
      </c>
      <c r="I3457" s="120">
        <v>43096</v>
      </c>
      <c r="J3457" s="120"/>
      <c r="K3457" s="120"/>
      <c r="L3457" s="162"/>
      <c r="M3457" s="162" t="s">
        <v>3309</v>
      </c>
      <c r="N3457" s="162">
        <v>2</v>
      </c>
      <c r="O3457" s="112">
        <v>5473.9</v>
      </c>
      <c r="P3457" s="29">
        <v>2018</v>
      </c>
    </row>
    <row r="3458" spans="1:16" s="163" customFormat="1" ht="15.75" customHeight="1" x14ac:dyDescent="0.25">
      <c r="A3458" s="104" t="s">
        <v>1683</v>
      </c>
      <c r="B3458" s="18" t="s">
        <v>291</v>
      </c>
      <c r="C3458" s="91">
        <v>243962.59</v>
      </c>
      <c r="D3458" s="91"/>
      <c r="E3458" s="91"/>
      <c r="F3458" s="91"/>
      <c r="G3458" s="91">
        <f t="shared" si="46"/>
        <v>243962.59</v>
      </c>
      <c r="H3458" s="120">
        <v>43082</v>
      </c>
      <c r="I3458" s="120">
        <v>43082</v>
      </c>
      <c r="J3458" s="120"/>
      <c r="K3458" s="120"/>
      <c r="L3458" s="162"/>
      <c r="M3458" s="162" t="s">
        <v>3309</v>
      </c>
      <c r="N3458" s="162">
        <v>2</v>
      </c>
      <c r="O3458" s="112">
        <v>777.9</v>
      </c>
      <c r="P3458" s="29">
        <v>2018</v>
      </c>
    </row>
    <row r="3459" spans="1:16" s="163" customFormat="1" ht="15.75" customHeight="1" x14ac:dyDescent="0.25">
      <c r="A3459" s="104" t="s">
        <v>1684</v>
      </c>
      <c r="B3459" s="18" t="s">
        <v>291</v>
      </c>
      <c r="C3459" s="91">
        <v>189260.85</v>
      </c>
      <c r="D3459" s="91"/>
      <c r="E3459" s="91"/>
      <c r="F3459" s="91"/>
      <c r="G3459" s="91">
        <f t="shared" si="46"/>
        <v>189260.85</v>
      </c>
      <c r="H3459" s="120">
        <v>43082</v>
      </c>
      <c r="I3459" s="120">
        <v>43082</v>
      </c>
      <c r="J3459" s="120"/>
      <c r="K3459" s="120"/>
      <c r="L3459" s="162"/>
      <c r="M3459" s="162" t="s">
        <v>3309</v>
      </c>
      <c r="N3459" s="162">
        <v>2</v>
      </c>
      <c r="O3459" s="162">
        <v>783.3</v>
      </c>
      <c r="P3459" s="29">
        <v>2018</v>
      </c>
    </row>
    <row r="3460" spans="1:16" s="163" customFormat="1" ht="15.75" customHeight="1" x14ac:dyDescent="0.25">
      <c r="A3460" s="104" t="s">
        <v>1686</v>
      </c>
      <c r="B3460" s="18" t="s">
        <v>291</v>
      </c>
      <c r="C3460" s="91">
        <v>161982.75</v>
      </c>
      <c r="D3460" s="91"/>
      <c r="E3460" s="91"/>
      <c r="F3460" s="91"/>
      <c r="G3460" s="91">
        <f t="shared" si="46"/>
        <v>161982.75</v>
      </c>
      <c r="H3460" s="120">
        <v>43082</v>
      </c>
      <c r="I3460" s="120">
        <v>43082</v>
      </c>
      <c r="J3460" s="120"/>
      <c r="K3460" s="120"/>
      <c r="L3460" s="162"/>
      <c r="M3460" s="162" t="s">
        <v>3309</v>
      </c>
      <c r="N3460" s="162">
        <v>2</v>
      </c>
      <c r="O3460" s="162">
        <v>850.8</v>
      </c>
      <c r="P3460" s="29">
        <v>2018</v>
      </c>
    </row>
    <row r="3461" spans="1:16" s="163" customFormat="1" ht="15.75" customHeight="1" x14ac:dyDescent="0.25">
      <c r="A3461" s="104" t="s">
        <v>1685</v>
      </c>
      <c r="B3461" s="18" t="s">
        <v>291</v>
      </c>
      <c r="C3461" s="91">
        <v>237917.69</v>
      </c>
      <c r="D3461" s="91"/>
      <c r="E3461" s="91"/>
      <c r="F3461" s="91"/>
      <c r="G3461" s="91">
        <f t="shared" si="46"/>
        <v>237917.69</v>
      </c>
      <c r="H3461" s="120">
        <v>43082</v>
      </c>
      <c r="I3461" s="120">
        <v>43082</v>
      </c>
      <c r="J3461" s="120"/>
      <c r="K3461" s="120"/>
      <c r="L3461" s="162"/>
      <c r="M3461" s="162" t="s">
        <v>3309</v>
      </c>
      <c r="N3461" s="162">
        <v>2</v>
      </c>
      <c r="O3461" s="112">
        <v>799.5</v>
      </c>
      <c r="P3461" s="29">
        <v>2018</v>
      </c>
    </row>
    <row r="3462" spans="1:16" s="163" customFormat="1" ht="15.75" customHeight="1" x14ac:dyDescent="0.25">
      <c r="A3462" s="104" t="s">
        <v>1013</v>
      </c>
      <c r="B3462" s="18" t="s">
        <v>757</v>
      </c>
      <c r="C3462" s="91">
        <v>809406.43</v>
      </c>
      <c r="D3462" s="91"/>
      <c r="E3462" s="91"/>
      <c r="F3462" s="91"/>
      <c r="G3462" s="91">
        <f t="shared" si="46"/>
        <v>809406.43</v>
      </c>
      <c r="H3462" s="120">
        <v>43151</v>
      </c>
      <c r="I3462" s="120">
        <v>43151</v>
      </c>
      <c r="J3462" s="120"/>
      <c r="K3462" s="120"/>
      <c r="L3462" s="162"/>
      <c r="M3462" s="162" t="s">
        <v>3309</v>
      </c>
      <c r="N3462" s="162">
        <v>2</v>
      </c>
      <c r="O3462" s="112">
        <v>1279.8</v>
      </c>
      <c r="P3462" s="29">
        <v>2018</v>
      </c>
    </row>
    <row r="3463" spans="1:16" s="163" customFormat="1" ht="15.75" customHeight="1" x14ac:dyDescent="0.25">
      <c r="A3463" s="104" t="s">
        <v>1984</v>
      </c>
      <c r="B3463" s="18" t="s">
        <v>757</v>
      </c>
      <c r="C3463" s="91">
        <v>68767.08</v>
      </c>
      <c r="D3463" s="91"/>
      <c r="E3463" s="91" t="s">
        <v>757</v>
      </c>
      <c r="F3463" s="91"/>
      <c r="G3463" s="91">
        <f t="shared" si="46"/>
        <v>68767.08</v>
      </c>
      <c r="H3463" s="120">
        <v>43160</v>
      </c>
      <c r="I3463" s="120">
        <v>43160</v>
      </c>
      <c r="J3463" s="120">
        <v>43160</v>
      </c>
      <c r="K3463" s="120"/>
      <c r="L3463" s="162">
        <v>2018</v>
      </c>
      <c r="M3463" s="162" t="s">
        <v>1229</v>
      </c>
      <c r="N3463" s="162">
        <v>1</v>
      </c>
      <c r="O3463" s="112">
        <v>768.3</v>
      </c>
      <c r="P3463" s="29">
        <v>2018</v>
      </c>
    </row>
    <row r="3464" spans="1:16" s="163" customFormat="1" ht="15.75" customHeight="1" x14ac:dyDescent="0.25">
      <c r="A3464" s="104" t="s">
        <v>2029</v>
      </c>
      <c r="B3464" s="18" t="s">
        <v>974</v>
      </c>
      <c r="C3464" s="91">
        <v>966578.26</v>
      </c>
      <c r="D3464" s="91"/>
      <c r="E3464" s="91"/>
      <c r="F3464" s="91"/>
      <c r="G3464" s="91">
        <f t="shared" si="46"/>
        <v>966578.26</v>
      </c>
      <c r="H3464" s="120">
        <v>43158</v>
      </c>
      <c r="I3464" s="120">
        <v>43185</v>
      </c>
      <c r="J3464" s="120"/>
      <c r="K3464" s="120"/>
      <c r="L3464" s="162"/>
      <c r="M3464" s="162" t="s">
        <v>5</v>
      </c>
      <c r="N3464" s="162">
        <v>1</v>
      </c>
      <c r="O3464" s="112">
        <v>431</v>
      </c>
      <c r="P3464" s="29">
        <v>2018</v>
      </c>
    </row>
    <row r="3465" spans="1:16" s="163" customFormat="1" ht="15.75" customHeight="1" x14ac:dyDescent="0.25">
      <c r="A3465" s="104" t="s">
        <v>2027</v>
      </c>
      <c r="B3465" s="155" t="s">
        <v>246</v>
      </c>
      <c r="C3465" s="91">
        <v>1080822.476</v>
      </c>
      <c r="D3465" s="91"/>
      <c r="E3465" s="91"/>
      <c r="F3465" s="91"/>
      <c r="G3465" s="91">
        <f t="shared" si="46"/>
        <v>1080822.476</v>
      </c>
      <c r="H3465" s="120">
        <v>43213</v>
      </c>
      <c r="I3465" s="120">
        <v>43210</v>
      </c>
      <c r="J3465" s="120"/>
      <c r="K3465" s="120"/>
      <c r="L3465" s="162"/>
      <c r="M3465" s="162" t="s">
        <v>5</v>
      </c>
      <c r="N3465" s="162">
        <v>1</v>
      </c>
      <c r="O3465" s="112">
        <v>658.2</v>
      </c>
      <c r="P3465" s="29">
        <v>2018</v>
      </c>
    </row>
    <row r="3466" spans="1:16" s="163" customFormat="1" ht="15.75" customHeight="1" x14ac:dyDescent="0.25">
      <c r="A3466" s="104" t="s">
        <v>1012</v>
      </c>
      <c r="B3466" s="18" t="s">
        <v>1212</v>
      </c>
      <c r="C3466" s="91">
        <v>205502.94</v>
      </c>
      <c r="D3466" s="91"/>
      <c r="E3466" s="91"/>
      <c r="F3466" s="91"/>
      <c r="G3466" s="91">
        <f t="shared" si="46"/>
        <v>205502.94</v>
      </c>
      <c r="H3466" s="120">
        <v>43180</v>
      </c>
      <c r="I3466" s="120">
        <v>43180</v>
      </c>
      <c r="J3466" s="120"/>
      <c r="K3466" s="120"/>
      <c r="L3466" s="162"/>
      <c r="M3466" s="162" t="s">
        <v>724</v>
      </c>
      <c r="N3466" s="162">
        <v>1</v>
      </c>
      <c r="O3466" s="112">
        <v>223.1</v>
      </c>
      <c r="P3466" s="29">
        <v>2018</v>
      </c>
    </row>
    <row r="3467" spans="1:16" s="163" customFormat="1" ht="15.75" customHeight="1" x14ac:dyDescent="0.25">
      <c r="A3467" s="104" t="s">
        <v>1195</v>
      </c>
      <c r="B3467" s="18" t="s">
        <v>17</v>
      </c>
      <c r="C3467" s="91">
        <v>1171637.53</v>
      </c>
      <c r="D3467" s="91"/>
      <c r="E3467" s="91" t="s">
        <v>2288</v>
      </c>
      <c r="F3467" s="91">
        <v>245857.72</v>
      </c>
      <c r="G3467" s="91">
        <f t="shared" si="46"/>
        <v>1417495.25</v>
      </c>
      <c r="H3467" s="120">
        <v>42733</v>
      </c>
      <c r="I3467" s="120">
        <v>42733</v>
      </c>
      <c r="J3467" s="120">
        <v>43285</v>
      </c>
      <c r="K3467" s="120">
        <v>43258</v>
      </c>
      <c r="L3467" s="162">
        <v>2018</v>
      </c>
      <c r="M3467" s="162" t="s">
        <v>6</v>
      </c>
      <c r="N3467" s="162">
        <v>1</v>
      </c>
      <c r="O3467" s="112">
        <v>643</v>
      </c>
      <c r="P3467" s="29">
        <v>2018</v>
      </c>
    </row>
    <row r="3468" spans="1:16" s="163" customFormat="1" ht="15.75" customHeight="1" x14ac:dyDescent="0.25">
      <c r="A3468" s="104" t="s">
        <v>2108</v>
      </c>
      <c r="B3468" s="155" t="s">
        <v>246</v>
      </c>
      <c r="C3468" s="91">
        <v>1984164.1</v>
      </c>
      <c r="D3468" s="91"/>
      <c r="E3468" s="91"/>
      <c r="F3468" s="91"/>
      <c r="G3468" s="91">
        <f t="shared" si="46"/>
        <v>1984164.1</v>
      </c>
      <c r="H3468" s="120">
        <v>43224</v>
      </c>
      <c r="I3468" s="120">
        <v>43224</v>
      </c>
      <c r="J3468" s="120"/>
      <c r="K3468" s="120"/>
      <c r="L3468" s="162"/>
      <c r="M3468" s="162" t="s">
        <v>5</v>
      </c>
      <c r="N3468" s="162">
        <v>1</v>
      </c>
      <c r="O3468" s="112">
        <v>947.83</v>
      </c>
      <c r="P3468" s="29">
        <v>2018</v>
      </c>
    </row>
    <row r="3469" spans="1:16" s="163" customFormat="1" ht="15.75" customHeight="1" x14ac:dyDescent="0.25">
      <c r="A3469" s="104" t="s">
        <v>762</v>
      </c>
      <c r="B3469" s="18" t="s">
        <v>7</v>
      </c>
      <c r="C3469" s="91">
        <v>201464.94</v>
      </c>
      <c r="D3469" s="91"/>
      <c r="E3469" s="91"/>
      <c r="F3469" s="91"/>
      <c r="G3469" s="91">
        <f t="shared" si="46"/>
        <v>201464.94</v>
      </c>
      <c r="H3469" s="120">
        <v>42622</v>
      </c>
      <c r="I3469" s="120">
        <v>43196</v>
      </c>
      <c r="J3469" s="120"/>
      <c r="K3469" s="120"/>
      <c r="L3469" s="162"/>
      <c r="M3469" s="162" t="s">
        <v>1161</v>
      </c>
      <c r="N3469" s="162">
        <v>1</v>
      </c>
      <c r="O3469" s="112">
        <v>689.9</v>
      </c>
      <c r="P3469" s="29">
        <v>2018</v>
      </c>
    </row>
    <row r="3470" spans="1:16" s="163" customFormat="1" ht="15.75" customHeight="1" x14ac:dyDescent="0.25">
      <c r="A3470" s="104" t="s">
        <v>2026</v>
      </c>
      <c r="B3470" s="155" t="s">
        <v>246</v>
      </c>
      <c r="C3470" s="91">
        <v>1046646.81</v>
      </c>
      <c r="D3470" s="91"/>
      <c r="E3470" s="91"/>
      <c r="F3470" s="91"/>
      <c r="G3470" s="91">
        <f t="shared" si="46"/>
        <v>1046646.81</v>
      </c>
      <c r="H3470" s="120">
        <v>43241</v>
      </c>
      <c r="I3470" s="120">
        <v>43241</v>
      </c>
      <c r="J3470" s="120"/>
      <c r="K3470" s="120"/>
      <c r="L3470" s="162"/>
      <c r="M3470" s="162" t="s">
        <v>5</v>
      </c>
      <c r="N3470" s="162">
        <v>1</v>
      </c>
      <c r="O3470" s="112">
        <v>654.70000000000005</v>
      </c>
      <c r="P3470" s="29">
        <v>2018</v>
      </c>
    </row>
    <row r="3471" spans="1:16" s="163" customFormat="1" ht="15.75" customHeight="1" x14ac:dyDescent="0.25">
      <c r="A3471" s="81" t="s">
        <v>2332</v>
      </c>
      <c r="B3471" s="18" t="s">
        <v>974</v>
      </c>
      <c r="C3471" s="91">
        <v>1921224.74</v>
      </c>
      <c r="D3471" s="91"/>
      <c r="E3471" s="91"/>
      <c r="F3471" s="91"/>
      <c r="G3471" s="91">
        <f t="shared" si="46"/>
        <v>1921224.74</v>
      </c>
      <c r="H3471" s="120">
        <v>43193</v>
      </c>
      <c r="I3471" s="120">
        <v>43207</v>
      </c>
      <c r="J3471" s="120"/>
      <c r="K3471" s="120"/>
      <c r="L3471" s="162"/>
      <c r="M3471" s="162" t="s">
        <v>5</v>
      </c>
      <c r="N3471" s="162">
        <v>1</v>
      </c>
      <c r="O3471" s="112">
        <v>741.2</v>
      </c>
      <c r="P3471" s="29">
        <v>2018</v>
      </c>
    </row>
    <row r="3472" spans="1:16" s="163" customFormat="1" ht="15.75" customHeight="1" x14ac:dyDescent="0.25">
      <c r="A3472" s="104" t="s">
        <v>2090</v>
      </c>
      <c r="B3472" s="18" t="s">
        <v>245</v>
      </c>
      <c r="C3472" s="91">
        <v>1533893.8</v>
      </c>
      <c r="D3472" s="91"/>
      <c r="E3472" s="91"/>
      <c r="F3472" s="91"/>
      <c r="G3472" s="91">
        <f t="shared" si="46"/>
        <v>1533893.8</v>
      </c>
      <c r="H3472" s="120">
        <v>43258</v>
      </c>
      <c r="I3472" s="120">
        <v>43258</v>
      </c>
      <c r="J3472" s="120"/>
      <c r="K3472" s="120"/>
      <c r="L3472" s="162"/>
      <c r="M3472" s="162" t="s">
        <v>6</v>
      </c>
      <c r="N3472" s="162">
        <v>1</v>
      </c>
      <c r="O3472" s="112">
        <v>683.7</v>
      </c>
      <c r="P3472" s="29">
        <v>2018</v>
      </c>
    </row>
    <row r="3473" spans="1:16" s="163" customFormat="1" ht="15.75" customHeight="1" x14ac:dyDescent="0.25">
      <c r="A3473" s="104" t="s">
        <v>2091</v>
      </c>
      <c r="B3473" s="18" t="s">
        <v>245</v>
      </c>
      <c r="C3473" s="91">
        <v>1226493.18</v>
      </c>
      <c r="D3473" s="91"/>
      <c r="E3473" s="91"/>
      <c r="F3473" s="91"/>
      <c r="G3473" s="91">
        <f t="shared" si="46"/>
        <v>1226493.18</v>
      </c>
      <c r="H3473" s="120">
        <v>43258</v>
      </c>
      <c r="I3473" s="120">
        <v>43258</v>
      </c>
      <c r="J3473" s="120"/>
      <c r="K3473" s="120"/>
      <c r="L3473" s="162"/>
      <c r="M3473" s="162" t="s">
        <v>6</v>
      </c>
      <c r="N3473" s="162">
        <v>1</v>
      </c>
      <c r="O3473" s="112">
        <v>423.3</v>
      </c>
      <c r="P3473" s="29">
        <v>2018</v>
      </c>
    </row>
    <row r="3474" spans="1:16" s="163" customFormat="1" ht="15.75" customHeight="1" x14ac:dyDescent="0.25">
      <c r="A3474" s="104" t="s">
        <v>1578</v>
      </c>
      <c r="B3474" s="18" t="s">
        <v>757</v>
      </c>
      <c r="C3474" s="91">
        <v>57430.879999999997</v>
      </c>
      <c r="D3474" s="91"/>
      <c r="E3474" s="91"/>
      <c r="F3474" s="91"/>
      <c r="G3474" s="91">
        <f t="shared" si="46"/>
        <v>57430.879999999997</v>
      </c>
      <c r="H3474" s="120">
        <v>43249</v>
      </c>
      <c r="I3474" s="120">
        <v>43249</v>
      </c>
      <c r="J3474" s="120"/>
      <c r="K3474" s="120"/>
      <c r="L3474" s="162"/>
      <c r="M3474" s="162" t="s">
        <v>2124</v>
      </c>
      <c r="N3474" s="162">
        <v>2</v>
      </c>
      <c r="O3474" s="112">
        <v>443.9</v>
      </c>
      <c r="P3474" s="29">
        <v>2018</v>
      </c>
    </row>
    <row r="3475" spans="1:16" s="163" customFormat="1" ht="15.75" customHeight="1" x14ac:dyDescent="0.25">
      <c r="A3475" s="104" t="s">
        <v>1579</v>
      </c>
      <c r="B3475" s="18" t="s">
        <v>757</v>
      </c>
      <c r="C3475" s="91">
        <v>88255.09</v>
      </c>
      <c r="D3475" s="91"/>
      <c r="E3475" s="91"/>
      <c r="F3475" s="91"/>
      <c r="G3475" s="91">
        <f t="shared" si="46"/>
        <v>88255.09</v>
      </c>
      <c r="H3475" s="120">
        <v>43251</v>
      </c>
      <c r="I3475" s="120">
        <v>43251</v>
      </c>
      <c r="J3475" s="120"/>
      <c r="K3475" s="120"/>
      <c r="L3475" s="162"/>
      <c r="M3475" s="162" t="s">
        <v>2124</v>
      </c>
      <c r="N3475" s="162">
        <v>2</v>
      </c>
      <c r="O3475" s="112">
        <v>801.9</v>
      </c>
      <c r="P3475" s="29">
        <v>2018</v>
      </c>
    </row>
    <row r="3476" spans="1:16" s="163" customFormat="1" ht="15.75" customHeight="1" x14ac:dyDescent="0.25">
      <c r="A3476" s="104" t="s">
        <v>2182</v>
      </c>
      <c r="B3476" s="18" t="s">
        <v>498</v>
      </c>
      <c r="C3476" s="91">
        <v>979762.4</v>
      </c>
      <c r="D3476" s="91"/>
      <c r="E3476" s="91"/>
      <c r="F3476" s="91"/>
      <c r="G3476" s="91">
        <f t="shared" si="46"/>
        <v>979762.4</v>
      </c>
      <c r="H3476" s="120">
        <v>43231</v>
      </c>
      <c r="I3476" s="120">
        <v>43231</v>
      </c>
      <c r="J3476" s="120"/>
      <c r="K3476" s="120"/>
      <c r="L3476" s="162"/>
      <c r="M3476" s="162" t="s">
        <v>5</v>
      </c>
      <c r="N3476" s="162">
        <v>1</v>
      </c>
      <c r="O3476" s="112">
        <v>472.8</v>
      </c>
      <c r="P3476" s="29">
        <v>2018</v>
      </c>
    </row>
    <row r="3477" spans="1:16" s="163" customFormat="1" ht="15.75" customHeight="1" x14ac:dyDescent="0.25">
      <c r="A3477" s="104" t="s">
        <v>2181</v>
      </c>
      <c r="B3477" s="18" t="s">
        <v>498</v>
      </c>
      <c r="C3477" s="91">
        <v>767301.62</v>
      </c>
      <c r="D3477" s="91"/>
      <c r="E3477" s="91"/>
      <c r="F3477" s="91"/>
      <c r="G3477" s="91">
        <f t="shared" si="46"/>
        <v>767301.62</v>
      </c>
      <c r="H3477" s="120">
        <v>43252</v>
      </c>
      <c r="I3477" s="120">
        <v>43252</v>
      </c>
      <c r="J3477" s="120"/>
      <c r="K3477" s="120"/>
      <c r="L3477" s="162"/>
      <c r="M3477" s="162" t="s">
        <v>5</v>
      </c>
      <c r="N3477" s="162">
        <v>1</v>
      </c>
      <c r="O3477" s="112">
        <v>332.1</v>
      </c>
      <c r="P3477" s="29">
        <v>2018</v>
      </c>
    </row>
    <row r="3478" spans="1:16" s="163" customFormat="1" ht="15.75" customHeight="1" x14ac:dyDescent="0.25">
      <c r="A3478" s="104" t="s">
        <v>2088</v>
      </c>
      <c r="B3478" s="18" t="s">
        <v>2545</v>
      </c>
      <c r="C3478" s="91">
        <v>1205626.76</v>
      </c>
      <c r="D3478" s="91"/>
      <c r="E3478" s="91"/>
      <c r="F3478" s="91"/>
      <c r="G3478" s="91">
        <f t="shared" si="46"/>
        <v>1205626.76</v>
      </c>
      <c r="H3478" s="120">
        <v>43244</v>
      </c>
      <c r="I3478" s="120">
        <v>43244</v>
      </c>
      <c r="J3478" s="120"/>
      <c r="K3478" s="120"/>
      <c r="L3478" s="162"/>
      <c r="M3478" s="162" t="s">
        <v>5</v>
      </c>
      <c r="N3478" s="162">
        <v>1</v>
      </c>
      <c r="O3478" s="112">
        <v>507.2</v>
      </c>
      <c r="P3478" s="29">
        <v>2018</v>
      </c>
    </row>
    <row r="3479" spans="1:16" s="163" customFormat="1" ht="15.75" customHeight="1" x14ac:dyDescent="0.25">
      <c r="A3479" s="104" t="s">
        <v>2183</v>
      </c>
      <c r="B3479" s="18" t="s">
        <v>498</v>
      </c>
      <c r="C3479" s="91">
        <v>811360.93</v>
      </c>
      <c r="D3479" s="91"/>
      <c r="E3479" s="91"/>
      <c r="F3479" s="91"/>
      <c r="G3479" s="91">
        <f t="shared" si="46"/>
        <v>811360.93</v>
      </c>
      <c r="H3479" s="120">
        <v>43252</v>
      </c>
      <c r="I3479" s="120">
        <v>43252</v>
      </c>
      <c r="J3479" s="120"/>
      <c r="K3479" s="120"/>
      <c r="L3479" s="162"/>
      <c r="M3479" s="162" t="s">
        <v>5</v>
      </c>
      <c r="N3479" s="162">
        <v>1</v>
      </c>
      <c r="O3479" s="112">
        <v>317</v>
      </c>
      <c r="P3479" s="29">
        <v>2018</v>
      </c>
    </row>
    <row r="3480" spans="1:16" s="163" customFormat="1" ht="15.75" customHeight="1" x14ac:dyDescent="0.25">
      <c r="A3480" s="104" t="s">
        <v>2073</v>
      </c>
      <c r="B3480" s="18" t="s">
        <v>2112</v>
      </c>
      <c r="C3480" s="91">
        <v>666884.92000000004</v>
      </c>
      <c r="D3480" s="91"/>
      <c r="E3480" s="91"/>
      <c r="F3480" s="91"/>
      <c r="G3480" s="91">
        <f t="shared" si="46"/>
        <v>666884.92000000004</v>
      </c>
      <c r="H3480" s="120">
        <v>43291</v>
      </c>
      <c r="I3480" s="120">
        <v>43291</v>
      </c>
      <c r="J3480" s="120"/>
      <c r="K3480" s="120"/>
      <c r="L3480" s="162"/>
      <c r="M3480" s="162" t="s">
        <v>5</v>
      </c>
      <c r="N3480" s="162">
        <v>1</v>
      </c>
      <c r="O3480" s="112">
        <v>746.3</v>
      </c>
      <c r="P3480" s="29">
        <v>2018</v>
      </c>
    </row>
    <row r="3481" spans="1:16" s="163" customFormat="1" ht="15.75" customHeight="1" x14ac:dyDescent="0.25">
      <c r="A3481" s="104" t="s">
        <v>2043</v>
      </c>
      <c r="B3481" s="18" t="s">
        <v>2112</v>
      </c>
      <c r="C3481" s="91">
        <v>1515644.12</v>
      </c>
      <c r="D3481" s="91"/>
      <c r="E3481" s="91"/>
      <c r="F3481" s="91"/>
      <c r="G3481" s="91">
        <f t="shared" si="46"/>
        <v>1515644.12</v>
      </c>
      <c r="H3481" s="120">
        <v>43291</v>
      </c>
      <c r="I3481" s="120">
        <v>43291</v>
      </c>
      <c r="J3481" s="120"/>
      <c r="K3481" s="120"/>
      <c r="L3481" s="162"/>
      <c r="M3481" s="162" t="s">
        <v>5</v>
      </c>
      <c r="N3481" s="162">
        <v>1</v>
      </c>
      <c r="O3481" s="112">
        <v>1296.5</v>
      </c>
      <c r="P3481" s="29">
        <v>2018</v>
      </c>
    </row>
    <row r="3482" spans="1:16" s="163" customFormat="1" ht="15.75" customHeight="1" x14ac:dyDescent="0.25">
      <c r="A3482" s="81" t="s">
        <v>2178</v>
      </c>
      <c r="B3482" s="18" t="s">
        <v>245</v>
      </c>
      <c r="C3482" s="91">
        <v>1753809.22</v>
      </c>
      <c r="D3482" s="91"/>
      <c r="E3482" s="91"/>
      <c r="F3482" s="91"/>
      <c r="G3482" s="91">
        <f t="shared" si="46"/>
        <v>1753809.22</v>
      </c>
      <c r="H3482" s="120">
        <v>43265</v>
      </c>
      <c r="I3482" s="120">
        <v>43265</v>
      </c>
      <c r="J3482" s="120"/>
      <c r="K3482" s="120"/>
      <c r="L3482" s="162"/>
      <c r="M3482" s="162" t="s">
        <v>6</v>
      </c>
      <c r="N3482" s="162">
        <v>1</v>
      </c>
      <c r="O3482" s="112">
        <v>720</v>
      </c>
      <c r="P3482" s="29">
        <v>2018</v>
      </c>
    </row>
    <row r="3483" spans="1:16" s="163" customFormat="1" ht="15.75" customHeight="1" x14ac:dyDescent="0.25">
      <c r="A3483" s="81" t="s">
        <v>2179</v>
      </c>
      <c r="B3483" s="104" t="s">
        <v>1</v>
      </c>
      <c r="C3483" s="91">
        <v>762671.76</v>
      </c>
      <c r="D3483" s="91"/>
      <c r="E3483" s="91"/>
      <c r="F3483" s="91"/>
      <c r="G3483" s="91">
        <f t="shared" si="46"/>
        <v>762671.76</v>
      </c>
      <c r="H3483" s="120">
        <v>43306</v>
      </c>
      <c r="I3483" s="120">
        <v>43301</v>
      </c>
      <c r="J3483" s="120"/>
      <c r="K3483" s="120"/>
      <c r="L3483" s="162"/>
      <c r="M3483" s="162" t="s">
        <v>6</v>
      </c>
      <c r="N3483" s="162">
        <v>1</v>
      </c>
      <c r="O3483" s="112">
        <v>407.7</v>
      </c>
      <c r="P3483" s="29">
        <v>2018</v>
      </c>
    </row>
    <row r="3484" spans="1:16" s="163" customFormat="1" ht="15.75" customHeight="1" x14ac:dyDescent="0.25">
      <c r="A3484" s="81" t="s">
        <v>2116</v>
      </c>
      <c r="B3484" s="18" t="s">
        <v>245</v>
      </c>
      <c r="C3484" s="91">
        <v>1752300</v>
      </c>
      <c r="D3484" s="91"/>
      <c r="E3484" s="91"/>
      <c r="F3484" s="91"/>
      <c r="G3484" s="91">
        <f t="shared" si="46"/>
        <v>1752300</v>
      </c>
      <c r="H3484" s="120">
        <v>43325</v>
      </c>
      <c r="I3484" s="120">
        <v>43325</v>
      </c>
      <c r="J3484" s="120"/>
      <c r="K3484" s="120"/>
      <c r="L3484" s="162"/>
      <c r="M3484" s="162" t="s">
        <v>6</v>
      </c>
      <c r="N3484" s="162">
        <v>1</v>
      </c>
      <c r="O3484" s="112">
        <v>503.4</v>
      </c>
      <c r="P3484" s="29">
        <v>2018</v>
      </c>
    </row>
    <row r="3485" spans="1:16" s="163" customFormat="1" ht="15.75" customHeight="1" x14ac:dyDescent="0.25">
      <c r="A3485" s="81" t="s">
        <v>2564</v>
      </c>
      <c r="B3485" s="18" t="s">
        <v>1006</v>
      </c>
      <c r="C3485" s="91">
        <v>96595.94</v>
      </c>
      <c r="D3485" s="91"/>
      <c r="E3485" s="91"/>
      <c r="F3485" s="91"/>
      <c r="G3485" s="91">
        <f t="shared" si="46"/>
        <v>96595.94</v>
      </c>
      <c r="H3485" s="120">
        <v>43265</v>
      </c>
      <c r="I3485" s="120">
        <v>43265</v>
      </c>
      <c r="J3485" s="120"/>
      <c r="K3485" s="120"/>
      <c r="L3485" s="162"/>
      <c r="M3485" s="162" t="s">
        <v>1229</v>
      </c>
      <c r="N3485" s="162">
        <v>1</v>
      </c>
      <c r="O3485" s="112">
        <v>1031.8399999999999</v>
      </c>
      <c r="P3485" s="29">
        <v>2018</v>
      </c>
    </row>
    <row r="3486" spans="1:16" s="163" customFormat="1" ht="15.75" customHeight="1" x14ac:dyDescent="0.25">
      <c r="A3486" s="81" t="s">
        <v>2177</v>
      </c>
      <c r="B3486" s="18" t="s">
        <v>694</v>
      </c>
      <c r="C3486" s="91">
        <v>991610.76</v>
      </c>
      <c r="D3486" s="91"/>
      <c r="E3486" s="91"/>
      <c r="F3486" s="91"/>
      <c r="G3486" s="91">
        <f t="shared" ref="G3486:G3549" si="47">C3486-D3486+F3486</f>
        <v>991610.76</v>
      </c>
      <c r="H3486" s="120">
        <v>43286</v>
      </c>
      <c r="I3486" s="120">
        <v>43287</v>
      </c>
      <c r="J3486" s="120"/>
      <c r="K3486" s="120"/>
      <c r="L3486" s="162"/>
      <c r="M3486" s="162" t="s">
        <v>5</v>
      </c>
      <c r="N3486" s="162">
        <v>1</v>
      </c>
      <c r="O3486" s="112">
        <v>383.2</v>
      </c>
      <c r="P3486" s="29">
        <v>2018</v>
      </c>
    </row>
    <row r="3487" spans="1:16" s="163" customFormat="1" ht="15.75" customHeight="1" x14ac:dyDescent="0.25">
      <c r="A3487" s="81" t="s">
        <v>1918</v>
      </c>
      <c r="B3487" s="18" t="s">
        <v>757</v>
      </c>
      <c r="C3487" s="91">
        <v>1256859.53</v>
      </c>
      <c r="D3487" s="91"/>
      <c r="E3487" s="91"/>
      <c r="F3487" s="91"/>
      <c r="G3487" s="91">
        <f t="shared" si="47"/>
        <v>1256859.53</v>
      </c>
      <c r="H3487" s="120">
        <v>43347</v>
      </c>
      <c r="I3487" s="120">
        <v>43347</v>
      </c>
      <c r="J3487" s="120"/>
      <c r="K3487" s="120"/>
      <c r="L3487" s="162"/>
      <c r="M3487" s="162" t="s">
        <v>5</v>
      </c>
      <c r="N3487" s="162">
        <v>1</v>
      </c>
      <c r="O3487" s="112">
        <v>1480.4</v>
      </c>
      <c r="P3487" s="29">
        <v>2018</v>
      </c>
    </row>
    <row r="3488" spans="1:16" s="163" customFormat="1" ht="15.75" customHeight="1" x14ac:dyDescent="0.25">
      <c r="A3488" s="81" t="s">
        <v>2222</v>
      </c>
      <c r="B3488" s="18" t="s">
        <v>2098</v>
      </c>
      <c r="C3488" s="91">
        <v>2386080.9</v>
      </c>
      <c r="D3488" s="91"/>
      <c r="E3488" s="91"/>
      <c r="F3488" s="91"/>
      <c r="G3488" s="91">
        <f t="shared" si="47"/>
        <v>2386080.9</v>
      </c>
      <c r="H3488" s="120">
        <v>43357</v>
      </c>
      <c r="I3488" s="120">
        <v>43357</v>
      </c>
      <c r="J3488" s="120"/>
      <c r="K3488" s="120"/>
      <c r="L3488" s="162"/>
      <c r="M3488" s="162" t="s">
        <v>6</v>
      </c>
      <c r="N3488" s="162">
        <v>1</v>
      </c>
      <c r="O3488" s="112">
        <v>1260.0999999999999</v>
      </c>
      <c r="P3488" s="29">
        <v>2018</v>
      </c>
    </row>
    <row r="3489" spans="1:16" s="163" customFormat="1" ht="15.75" customHeight="1" x14ac:dyDescent="0.25">
      <c r="A3489" s="81" t="s">
        <v>1983</v>
      </c>
      <c r="B3489" s="18" t="s">
        <v>1611</v>
      </c>
      <c r="C3489" s="91">
        <v>233277.53</v>
      </c>
      <c r="D3489" s="91"/>
      <c r="E3489" s="91"/>
      <c r="F3489" s="91"/>
      <c r="G3489" s="91">
        <f t="shared" si="47"/>
        <v>233277.53</v>
      </c>
      <c r="H3489" s="120">
        <v>43283</v>
      </c>
      <c r="I3489" s="120">
        <v>43283</v>
      </c>
      <c r="J3489" s="120"/>
      <c r="K3489" s="120"/>
      <c r="L3489" s="162"/>
      <c r="M3489" s="162" t="s">
        <v>2485</v>
      </c>
      <c r="N3489" s="162">
        <v>1</v>
      </c>
      <c r="O3489" s="112">
        <v>724.6</v>
      </c>
      <c r="P3489" s="29">
        <v>2018</v>
      </c>
    </row>
    <row r="3490" spans="1:16" s="163" customFormat="1" ht="15.75" customHeight="1" x14ac:dyDescent="0.25">
      <c r="A3490" s="81" t="s">
        <v>2180</v>
      </c>
      <c r="B3490" s="18" t="s">
        <v>757</v>
      </c>
      <c r="C3490" s="91">
        <v>410195.35</v>
      </c>
      <c r="D3490" s="91"/>
      <c r="E3490" s="91"/>
      <c r="F3490" s="91"/>
      <c r="G3490" s="91">
        <f t="shared" si="47"/>
        <v>410195.35</v>
      </c>
      <c r="H3490" s="120">
        <v>43294</v>
      </c>
      <c r="I3490" s="120">
        <v>43343</v>
      </c>
      <c r="J3490" s="120"/>
      <c r="K3490" s="120"/>
      <c r="L3490" s="162"/>
      <c r="M3490" s="162" t="s">
        <v>1161</v>
      </c>
      <c r="N3490" s="162">
        <v>1</v>
      </c>
      <c r="O3490" s="112">
        <v>732.3</v>
      </c>
      <c r="P3490" s="29">
        <v>2018</v>
      </c>
    </row>
    <row r="3491" spans="1:16" s="163" customFormat="1" ht="15.75" customHeight="1" x14ac:dyDescent="0.25">
      <c r="A3491" s="81" t="s">
        <v>2284</v>
      </c>
      <c r="B3491" s="104" t="s">
        <v>1</v>
      </c>
      <c r="C3491" s="91">
        <v>1476339.3</v>
      </c>
      <c r="D3491" s="91"/>
      <c r="E3491" s="91"/>
      <c r="F3491" s="91"/>
      <c r="G3491" s="91">
        <f t="shared" si="47"/>
        <v>1476339.3</v>
      </c>
      <c r="H3491" s="120">
        <v>43340</v>
      </c>
      <c r="I3491" s="120">
        <v>43340</v>
      </c>
      <c r="J3491" s="120"/>
      <c r="K3491" s="120"/>
      <c r="L3491" s="162"/>
      <c r="M3491" s="162" t="s">
        <v>6</v>
      </c>
      <c r="N3491" s="162">
        <v>1</v>
      </c>
      <c r="O3491" s="112">
        <v>871.6</v>
      </c>
      <c r="P3491" s="29">
        <v>2018</v>
      </c>
    </row>
    <row r="3492" spans="1:16" s="163" customFormat="1" ht="15.75" customHeight="1" x14ac:dyDescent="0.25">
      <c r="A3492" s="81" t="s">
        <v>1687</v>
      </c>
      <c r="B3492" s="18" t="s">
        <v>757</v>
      </c>
      <c r="C3492" s="91">
        <v>549502.75</v>
      </c>
      <c r="D3492" s="91"/>
      <c r="E3492" s="91"/>
      <c r="F3492" s="91"/>
      <c r="G3492" s="91">
        <f t="shared" si="47"/>
        <v>549502.75</v>
      </c>
      <c r="H3492" s="120">
        <v>43343</v>
      </c>
      <c r="I3492" s="120">
        <v>43343</v>
      </c>
      <c r="J3492" s="120"/>
      <c r="K3492" s="120"/>
      <c r="L3492" s="162"/>
      <c r="M3492" s="162" t="s">
        <v>1161</v>
      </c>
      <c r="N3492" s="162">
        <v>1</v>
      </c>
      <c r="O3492" s="112">
        <v>607.5</v>
      </c>
      <c r="P3492" s="29">
        <v>2018</v>
      </c>
    </row>
    <row r="3493" spans="1:16" s="163" customFormat="1" ht="15.75" customHeight="1" x14ac:dyDescent="0.25">
      <c r="A3493" s="81" t="s">
        <v>479</v>
      </c>
      <c r="B3493" s="18" t="s">
        <v>245</v>
      </c>
      <c r="C3493" s="91">
        <v>571039.76</v>
      </c>
      <c r="D3493" s="91"/>
      <c r="E3493" s="91"/>
      <c r="F3493" s="91"/>
      <c r="G3493" s="91">
        <f t="shared" si="47"/>
        <v>571039.76</v>
      </c>
      <c r="H3493" s="120">
        <v>43355</v>
      </c>
      <c r="I3493" s="120">
        <v>43355</v>
      </c>
      <c r="J3493" s="120"/>
      <c r="K3493" s="120"/>
      <c r="L3493" s="162"/>
      <c r="M3493" s="162" t="s">
        <v>1161</v>
      </c>
      <c r="N3493" s="162">
        <v>1</v>
      </c>
      <c r="O3493" s="112">
        <v>584.70000000000005</v>
      </c>
      <c r="P3493" s="29">
        <v>2018</v>
      </c>
    </row>
    <row r="3494" spans="1:16" s="163" customFormat="1" ht="15.75" customHeight="1" x14ac:dyDescent="0.25">
      <c r="A3494" s="81" t="s">
        <v>2283</v>
      </c>
      <c r="B3494" s="104" t="s">
        <v>1</v>
      </c>
      <c r="C3494" s="91">
        <v>1469162.54</v>
      </c>
      <c r="D3494" s="91"/>
      <c r="E3494" s="91"/>
      <c r="F3494" s="91"/>
      <c r="G3494" s="91">
        <f t="shared" si="47"/>
        <v>1469162.54</v>
      </c>
      <c r="H3494" s="120">
        <v>43334</v>
      </c>
      <c r="I3494" s="120">
        <v>43334</v>
      </c>
      <c r="J3494" s="120"/>
      <c r="K3494" s="120"/>
      <c r="L3494" s="162"/>
      <c r="M3494" s="162" t="s">
        <v>6</v>
      </c>
      <c r="N3494" s="162">
        <v>1</v>
      </c>
      <c r="O3494" s="112">
        <v>835</v>
      </c>
      <c r="P3494" s="29">
        <v>2018</v>
      </c>
    </row>
    <row r="3495" spans="1:16" s="163" customFormat="1" ht="15.75" customHeight="1" x14ac:dyDescent="0.25">
      <c r="A3495" s="81" t="s">
        <v>2286</v>
      </c>
      <c r="B3495" s="18" t="s">
        <v>2112</v>
      </c>
      <c r="C3495" s="91">
        <v>1159565.53</v>
      </c>
      <c r="D3495" s="91"/>
      <c r="E3495" s="91"/>
      <c r="F3495" s="91"/>
      <c r="G3495" s="91">
        <f t="shared" si="47"/>
        <v>1159565.53</v>
      </c>
      <c r="H3495" s="120">
        <v>43389</v>
      </c>
      <c r="I3495" s="120">
        <v>43389</v>
      </c>
      <c r="J3495" s="120"/>
      <c r="K3495" s="120"/>
      <c r="L3495" s="162"/>
      <c r="M3495" s="162" t="s">
        <v>5</v>
      </c>
      <c r="N3495" s="162">
        <v>1</v>
      </c>
      <c r="O3495" s="112">
        <v>1461.61</v>
      </c>
      <c r="P3495" s="29">
        <v>2018</v>
      </c>
    </row>
    <row r="3496" spans="1:16" s="163" customFormat="1" ht="15.75" customHeight="1" x14ac:dyDescent="0.25">
      <c r="A3496" s="81" t="s">
        <v>2285</v>
      </c>
      <c r="B3496" s="104" t="s">
        <v>1</v>
      </c>
      <c r="C3496" s="91">
        <v>399394.6</v>
      </c>
      <c r="D3496" s="91"/>
      <c r="E3496" s="91"/>
      <c r="F3496" s="91"/>
      <c r="G3496" s="91">
        <f t="shared" si="47"/>
        <v>399394.6</v>
      </c>
      <c r="H3496" s="120">
        <v>43350</v>
      </c>
      <c r="I3496" s="120">
        <v>43353</v>
      </c>
      <c r="J3496" s="120"/>
      <c r="K3496" s="120"/>
      <c r="L3496" s="162"/>
      <c r="M3496" s="162" t="s">
        <v>5</v>
      </c>
      <c r="N3496" s="162">
        <v>1</v>
      </c>
      <c r="O3496" s="112">
        <v>272.8</v>
      </c>
      <c r="P3496" s="29">
        <v>2018</v>
      </c>
    </row>
    <row r="3497" spans="1:16" s="163" customFormat="1" ht="15.75" customHeight="1" x14ac:dyDescent="0.25">
      <c r="A3497" s="81" t="s">
        <v>2037</v>
      </c>
      <c r="B3497" s="18" t="s">
        <v>757</v>
      </c>
      <c r="C3497" s="91">
        <v>327971.5</v>
      </c>
      <c r="D3497" s="91"/>
      <c r="E3497" s="91"/>
      <c r="F3497" s="91"/>
      <c r="G3497" s="91">
        <f t="shared" si="47"/>
        <v>327971.5</v>
      </c>
      <c r="H3497" s="120">
        <v>43378</v>
      </c>
      <c r="I3497" s="120">
        <v>43378</v>
      </c>
      <c r="J3497" s="120"/>
      <c r="K3497" s="120"/>
      <c r="L3497" s="162"/>
      <c r="M3497" s="162" t="s">
        <v>1161</v>
      </c>
      <c r="N3497" s="162">
        <v>1</v>
      </c>
      <c r="O3497" s="112">
        <v>328.9</v>
      </c>
      <c r="P3497" s="29">
        <v>2018</v>
      </c>
    </row>
    <row r="3498" spans="1:16" s="163" customFormat="1" ht="15.75" customHeight="1" x14ac:dyDescent="0.25">
      <c r="A3498" s="81" t="s">
        <v>1957</v>
      </c>
      <c r="B3498" s="18" t="s">
        <v>757</v>
      </c>
      <c r="C3498" s="91">
        <v>685297.01</v>
      </c>
      <c r="D3498" s="91"/>
      <c r="E3498" s="91"/>
      <c r="F3498" s="91"/>
      <c r="G3498" s="91">
        <f t="shared" si="47"/>
        <v>685297.01</v>
      </c>
      <c r="H3498" s="120">
        <v>43371</v>
      </c>
      <c r="I3498" s="120">
        <v>43371</v>
      </c>
      <c r="J3498" s="120"/>
      <c r="K3498" s="120"/>
      <c r="L3498" s="162"/>
      <c r="M3498" s="162" t="s">
        <v>2733</v>
      </c>
      <c r="N3498" s="162">
        <v>3</v>
      </c>
      <c r="O3498" s="112">
        <v>684.8</v>
      </c>
      <c r="P3498" s="29">
        <v>2018</v>
      </c>
    </row>
    <row r="3499" spans="1:16" s="163" customFormat="1" ht="15.75" customHeight="1" x14ac:dyDescent="0.25">
      <c r="A3499" s="81" t="s">
        <v>1958</v>
      </c>
      <c r="B3499" s="155" t="s">
        <v>246</v>
      </c>
      <c r="C3499" s="91">
        <v>177233.64</v>
      </c>
      <c r="D3499" s="91"/>
      <c r="E3499" s="91"/>
      <c r="F3499" s="91"/>
      <c r="G3499" s="91">
        <f t="shared" si="47"/>
        <v>177233.64</v>
      </c>
      <c r="H3499" s="120">
        <v>43357</v>
      </c>
      <c r="I3499" s="120">
        <v>43403</v>
      </c>
      <c r="J3499" s="120"/>
      <c r="K3499" s="120"/>
      <c r="L3499" s="162"/>
      <c r="M3499" s="162" t="s">
        <v>1585</v>
      </c>
      <c r="N3499" s="162">
        <v>2</v>
      </c>
      <c r="O3499" s="112">
        <v>778.9</v>
      </c>
      <c r="P3499" s="29">
        <v>2018</v>
      </c>
    </row>
    <row r="3500" spans="1:16" s="163" customFormat="1" ht="15.75" customHeight="1" x14ac:dyDescent="0.25">
      <c r="A3500" s="81" t="s">
        <v>991</v>
      </c>
      <c r="B3500" s="18" t="s">
        <v>757</v>
      </c>
      <c r="C3500" s="91">
        <v>526907.21</v>
      </c>
      <c r="D3500" s="91"/>
      <c r="E3500" s="91"/>
      <c r="F3500" s="91"/>
      <c r="G3500" s="91">
        <f t="shared" si="47"/>
        <v>526907.21</v>
      </c>
      <c r="H3500" s="120">
        <v>43392</v>
      </c>
      <c r="I3500" s="120">
        <v>43392</v>
      </c>
      <c r="J3500" s="120"/>
      <c r="K3500" s="120"/>
      <c r="L3500" s="162"/>
      <c r="M3500" s="162" t="s">
        <v>2380</v>
      </c>
      <c r="N3500" s="162">
        <v>2</v>
      </c>
      <c r="O3500" s="112">
        <v>676.9</v>
      </c>
      <c r="P3500" s="29">
        <v>2018</v>
      </c>
    </row>
    <row r="3501" spans="1:16" s="163" customFormat="1" ht="15.75" customHeight="1" x14ac:dyDescent="0.25">
      <c r="A3501" s="81" t="s">
        <v>1920</v>
      </c>
      <c r="B3501" s="18" t="s">
        <v>2098</v>
      </c>
      <c r="C3501" s="91">
        <v>1626450.83</v>
      </c>
      <c r="D3501" s="91"/>
      <c r="E3501" s="91"/>
      <c r="F3501" s="91"/>
      <c r="G3501" s="91">
        <f t="shared" si="47"/>
        <v>1626450.83</v>
      </c>
      <c r="H3501" s="120">
        <v>43419</v>
      </c>
      <c r="I3501" s="120">
        <v>43419</v>
      </c>
      <c r="J3501" s="120"/>
      <c r="K3501" s="120"/>
      <c r="L3501" s="162"/>
      <c r="M3501" s="162" t="s">
        <v>6</v>
      </c>
      <c r="N3501" s="162">
        <v>1</v>
      </c>
      <c r="O3501" s="112">
        <v>652.79999999999995</v>
      </c>
      <c r="P3501" s="29">
        <v>2018</v>
      </c>
    </row>
    <row r="3502" spans="1:16" s="163" customFormat="1" ht="15.75" customHeight="1" x14ac:dyDescent="0.25">
      <c r="A3502" s="81" t="s">
        <v>1956</v>
      </c>
      <c r="B3502" s="18" t="s">
        <v>2731</v>
      </c>
      <c r="C3502" s="91">
        <v>94448.38</v>
      </c>
      <c r="D3502" s="91"/>
      <c r="E3502" s="91"/>
      <c r="F3502" s="91"/>
      <c r="G3502" s="91">
        <f t="shared" si="47"/>
        <v>94448.38</v>
      </c>
      <c r="H3502" s="120">
        <v>43350</v>
      </c>
      <c r="I3502" s="120">
        <v>43350</v>
      </c>
      <c r="J3502" s="120"/>
      <c r="K3502" s="120"/>
      <c r="L3502" s="162"/>
      <c r="M3502" s="162" t="s">
        <v>1229</v>
      </c>
      <c r="N3502" s="162">
        <v>1</v>
      </c>
      <c r="O3502" s="112">
        <v>297</v>
      </c>
      <c r="P3502" s="29">
        <v>2018</v>
      </c>
    </row>
    <row r="3503" spans="1:16" s="163" customFormat="1" ht="15.75" customHeight="1" x14ac:dyDescent="0.25">
      <c r="A3503" s="81" t="s">
        <v>2042</v>
      </c>
      <c r="B3503" s="18" t="s">
        <v>974</v>
      </c>
      <c r="C3503" s="91">
        <v>790960.54</v>
      </c>
      <c r="D3503" s="91"/>
      <c r="E3503" s="91"/>
      <c r="F3503" s="91"/>
      <c r="G3503" s="91">
        <f t="shared" si="47"/>
        <v>790960.54</v>
      </c>
      <c r="H3503" s="120">
        <v>43398</v>
      </c>
      <c r="I3503" s="120">
        <v>43419</v>
      </c>
      <c r="J3503" s="120"/>
      <c r="K3503" s="120"/>
      <c r="L3503" s="162"/>
      <c r="M3503" s="162" t="s">
        <v>5</v>
      </c>
      <c r="N3503" s="162">
        <v>1</v>
      </c>
      <c r="O3503" s="112">
        <v>582.4</v>
      </c>
      <c r="P3503" s="29">
        <v>2018</v>
      </c>
    </row>
    <row r="3504" spans="1:16" s="163" customFormat="1" ht="15.75" customHeight="1" x14ac:dyDescent="0.25">
      <c r="A3504" s="81" t="s">
        <v>2280</v>
      </c>
      <c r="B3504" s="18" t="s">
        <v>782</v>
      </c>
      <c r="C3504" s="91">
        <v>1772014.35</v>
      </c>
      <c r="D3504" s="91"/>
      <c r="E3504" s="91"/>
      <c r="F3504" s="91"/>
      <c r="G3504" s="91">
        <f t="shared" si="47"/>
        <v>1772014.35</v>
      </c>
      <c r="H3504" s="120">
        <v>43343</v>
      </c>
      <c r="I3504" s="120">
        <v>43347</v>
      </c>
      <c r="J3504" s="120"/>
      <c r="K3504" s="120"/>
      <c r="L3504" s="162"/>
      <c r="M3504" s="162" t="s">
        <v>6</v>
      </c>
      <c r="N3504" s="162">
        <v>1</v>
      </c>
      <c r="O3504" s="112">
        <v>778</v>
      </c>
      <c r="P3504" s="29">
        <v>2018</v>
      </c>
    </row>
    <row r="3505" spans="1:16" s="163" customFormat="1" ht="15.75" customHeight="1" x14ac:dyDescent="0.25">
      <c r="A3505" s="81" t="s">
        <v>568</v>
      </c>
      <c r="B3505" s="18" t="s">
        <v>694</v>
      </c>
      <c r="C3505" s="91">
        <v>1436532.27</v>
      </c>
      <c r="D3505" s="91"/>
      <c r="E3505" s="91"/>
      <c r="F3505" s="91"/>
      <c r="G3505" s="91">
        <f t="shared" si="47"/>
        <v>1436532.27</v>
      </c>
      <c r="H3505" s="120">
        <v>43353</v>
      </c>
      <c r="I3505" s="120">
        <v>43353</v>
      </c>
      <c r="J3505" s="120"/>
      <c r="K3505" s="120"/>
      <c r="L3505" s="162"/>
      <c r="M3505" s="162" t="s">
        <v>5</v>
      </c>
      <c r="N3505" s="162">
        <v>1</v>
      </c>
      <c r="O3505" s="112">
        <v>628.5</v>
      </c>
      <c r="P3505" s="29">
        <v>2018</v>
      </c>
    </row>
    <row r="3506" spans="1:16" s="163" customFormat="1" ht="15.75" customHeight="1" x14ac:dyDescent="0.25">
      <c r="A3506" s="81" t="s">
        <v>2287</v>
      </c>
      <c r="B3506" s="18" t="s">
        <v>1006</v>
      </c>
      <c r="C3506" s="91">
        <v>1601957.17</v>
      </c>
      <c r="D3506" s="91"/>
      <c r="E3506" s="91"/>
      <c r="F3506" s="91"/>
      <c r="G3506" s="91">
        <f t="shared" si="47"/>
        <v>1601957.17</v>
      </c>
      <c r="H3506" s="120">
        <v>43391</v>
      </c>
      <c r="I3506" s="120">
        <v>43391</v>
      </c>
      <c r="J3506" s="120"/>
      <c r="K3506" s="120"/>
      <c r="L3506" s="162"/>
      <c r="M3506" s="162" t="s">
        <v>5</v>
      </c>
      <c r="N3506" s="162">
        <v>1</v>
      </c>
      <c r="O3506" s="112">
        <v>809.7</v>
      </c>
      <c r="P3506" s="29">
        <v>2018</v>
      </c>
    </row>
    <row r="3507" spans="1:16" s="163" customFormat="1" ht="15.75" customHeight="1" x14ac:dyDescent="0.25">
      <c r="A3507" s="81" t="s">
        <v>2092</v>
      </c>
      <c r="B3507" s="18" t="s">
        <v>694</v>
      </c>
      <c r="C3507" s="91">
        <v>1323824.02</v>
      </c>
      <c r="D3507" s="91"/>
      <c r="E3507" s="91"/>
      <c r="F3507" s="91"/>
      <c r="G3507" s="91">
        <f t="shared" si="47"/>
        <v>1323824.02</v>
      </c>
      <c r="H3507" s="120">
        <v>43368</v>
      </c>
      <c r="I3507" s="120">
        <v>43395</v>
      </c>
      <c r="J3507" s="120"/>
      <c r="K3507" s="120"/>
      <c r="L3507" s="162"/>
      <c r="M3507" s="162" t="s">
        <v>5</v>
      </c>
      <c r="N3507" s="162">
        <v>1</v>
      </c>
      <c r="O3507" s="112">
        <v>383</v>
      </c>
      <c r="P3507" s="29">
        <v>2018</v>
      </c>
    </row>
    <row r="3508" spans="1:16" s="163" customFormat="1" ht="15.75" customHeight="1" x14ac:dyDescent="0.25">
      <c r="A3508" s="81" t="s">
        <v>1959</v>
      </c>
      <c r="B3508" s="18" t="s">
        <v>757</v>
      </c>
      <c r="C3508" s="91">
        <v>105731.32</v>
      </c>
      <c r="D3508" s="91"/>
      <c r="E3508" s="91"/>
      <c r="F3508" s="91"/>
      <c r="G3508" s="91">
        <f t="shared" si="47"/>
        <v>105731.32</v>
      </c>
      <c r="H3508" s="120">
        <v>43432</v>
      </c>
      <c r="I3508" s="120">
        <v>43432</v>
      </c>
      <c r="J3508" s="120"/>
      <c r="K3508" s="120"/>
      <c r="L3508" s="162"/>
      <c r="M3508" s="162" t="s">
        <v>1473</v>
      </c>
      <c r="N3508" s="162">
        <v>1</v>
      </c>
      <c r="O3508" s="112">
        <v>732.26</v>
      </c>
      <c r="P3508" s="29">
        <v>2018</v>
      </c>
    </row>
    <row r="3509" spans="1:16" s="163" customFormat="1" ht="15.75" customHeight="1" x14ac:dyDescent="0.25">
      <c r="A3509" s="81" t="s">
        <v>1379</v>
      </c>
      <c r="B3509" s="18" t="s">
        <v>2545</v>
      </c>
      <c r="C3509" s="91">
        <v>1834172.27</v>
      </c>
      <c r="D3509" s="91"/>
      <c r="E3509" s="91"/>
      <c r="F3509" s="91"/>
      <c r="G3509" s="91">
        <f t="shared" si="47"/>
        <v>1834172.27</v>
      </c>
      <c r="H3509" s="120">
        <v>43403</v>
      </c>
      <c r="I3509" s="120">
        <v>43403</v>
      </c>
      <c r="J3509" s="120"/>
      <c r="K3509" s="120"/>
      <c r="L3509" s="162"/>
      <c r="M3509" s="162" t="s">
        <v>2797</v>
      </c>
      <c r="N3509" s="162">
        <v>2</v>
      </c>
      <c r="O3509" s="112">
        <v>975.1</v>
      </c>
      <c r="P3509" s="29">
        <v>2018</v>
      </c>
    </row>
    <row r="3510" spans="1:16" s="163" customFormat="1" ht="15.75" customHeight="1" x14ac:dyDescent="0.25">
      <c r="A3510" s="81" t="s">
        <v>1919</v>
      </c>
      <c r="B3510" s="18" t="s">
        <v>782</v>
      </c>
      <c r="C3510" s="91">
        <v>1855620.96</v>
      </c>
      <c r="D3510" s="91"/>
      <c r="E3510" s="91"/>
      <c r="F3510" s="91"/>
      <c r="G3510" s="91">
        <f t="shared" si="47"/>
        <v>1855620.96</v>
      </c>
      <c r="H3510" s="120">
        <v>43271</v>
      </c>
      <c r="I3510" s="120">
        <v>43426</v>
      </c>
      <c r="J3510" s="120"/>
      <c r="K3510" s="120"/>
      <c r="L3510" s="162"/>
      <c r="M3510" s="162" t="s">
        <v>6</v>
      </c>
      <c r="N3510" s="162">
        <v>1</v>
      </c>
      <c r="O3510" s="112">
        <v>660.4</v>
      </c>
      <c r="P3510" s="29">
        <v>2018</v>
      </c>
    </row>
    <row r="3511" spans="1:16" s="163" customFormat="1" ht="15.75" customHeight="1" x14ac:dyDescent="0.25">
      <c r="A3511" s="81" t="s">
        <v>2074</v>
      </c>
      <c r="B3511" s="18" t="s">
        <v>974</v>
      </c>
      <c r="C3511" s="91">
        <v>1525739.49</v>
      </c>
      <c r="D3511" s="91"/>
      <c r="E3511" s="91"/>
      <c r="F3511" s="91"/>
      <c r="G3511" s="91">
        <f t="shared" si="47"/>
        <v>1525739.49</v>
      </c>
      <c r="H3511" s="120">
        <v>43440</v>
      </c>
      <c r="I3511" s="120" t="s">
        <v>3182</v>
      </c>
      <c r="J3511" s="120"/>
      <c r="K3511" s="120"/>
      <c r="L3511" s="162"/>
      <c r="M3511" s="162" t="s">
        <v>5</v>
      </c>
      <c r="N3511" s="162">
        <v>1</v>
      </c>
      <c r="O3511" s="112">
        <v>771.4</v>
      </c>
      <c r="P3511" s="29">
        <v>2018</v>
      </c>
    </row>
    <row r="3512" spans="1:16" s="163" customFormat="1" ht="15.75" customHeight="1" x14ac:dyDescent="0.25">
      <c r="A3512" s="81" t="s">
        <v>2072</v>
      </c>
      <c r="B3512" s="104" t="s">
        <v>1</v>
      </c>
      <c r="C3512" s="91">
        <v>703187.96</v>
      </c>
      <c r="D3512" s="91"/>
      <c r="E3512" s="91"/>
      <c r="F3512" s="91"/>
      <c r="G3512" s="91">
        <f t="shared" si="47"/>
        <v>703187.96</v>
      </c>
      <c r="H3512" s="120">
        <v>43451</v>
      </c>
      <c r="I3512" s="120">
        <v>43451</v>
      </c>
      <c r="J3512" s="120"/>
      <c r="K3512" s="120"/>
      <c r="L3512" s="162"/>
      <c r="M3512" s="162" t="s">
        <v>5</v>
      </c>
      <c r="N3512" s="162">
        <v>1</v>
      </c>
      <c r="O3512" s="112">
        <v>294.39999999999998</v>
      </c>
      <c r="P3512" s="29">
        <v>2019</v>
      </c>
    </row>
    <row r="3513" spans="1:16" s="163" customFormat="1" ht="15.75" customHeight="1" x14ac:dyDescent="0.25">
      <c r="A3513" s="81" t="s">
        <v>2089</v>
      </c>
      <c r="B3513" s="18" t="s">
        <v>1006</v>
      </c>
      <c r="C3513" s="91">
        <v>1051159.46</v>
      </c>
      <c r="D3513" s="91"/>
      <c r="E3513" s="91"/>
      <c r="F3513" s="91"/>
      <c r="G3513" s="91">
        <f t="shared" si="47"/>
        <v>1051159.46</v>
      </c>
      <c r="H3513" s="120">
        <v>43418</v>
      </c>
      <c r="I3513" s="120">
        <v>43418</v>
      </c>
      <c r="J3513" s="120"/>
      <c r="K3513" s="120"/>
      <c r="L3513" s="162"/>
      <c r="M3513" s="162" t="s">
        <v>5</v>
      </c>
      <c r="N3513" s="162">
        <v>1</v>
      </c>
      <c r="O3513" s="112">
        <v>1969.3</v>
      </c>
      <c r="P3513" s="29">
        <v>2019</v>
      </c>
    </row>
    <row r="3514" spans="1:16" s="163" customFormat="1" ht="15.75" customHeight="1" x14ac:dyDescent="0.25">
      <c r="A3514" s="81" t="s">
        <v>2471</v>
      </c>
      <c r="B3514" s="18" t="s">
        <v>2851</v>
      </c>
      <c r="C3514" s="91">
        <v>96971.199999999997</v>
      </c>
      <c r="D3514" s="91"/>
      <c r="E3514" s="91"/>
      <c r="F3514" s="91"/>
      <c r="G3514" s="91">
        <f t="shared" si="47"/>
        <v>96971.199999999997</v>
      </c>
      <c r="H3514" s="120">
        <v>43434</v>
      </c>
      <c r="I3514" s="120">
        <v>43434</v>
      </c>
      <c r="J3514" s="120"/>
      <c r="K3514" s="120"/>
      <c r="L3514" s="162"/>
      <c r="M3514" s="162" t="s">
        <v>1229</v>
      </c>
      <c r="N3514" s="162">
        <v>1</v>
      </c>
      <c r="O3514" s="112">
        <v>794.5</v>
      </c>
      <c r="P3514" s="29">
        <v>2019</v>
      </c>
    </row>
    <row r="3515" spans="1:16" s="163" customFormat="1" ht="15.75" customHeight="1" x14ac:dyDescent="0.25">
      <c r="A3515" s="81" t="s">
        <v>2445</v>
      </c>
      <c r="B3515" s="18" t="s">
        <v>974</v>
      </c>
      <c r="C3515" s="91">
        <v>1515467.54</v>
      </c>
      <c r="D3515" s="91"/>
      <c r="E3515" s="91"/>
      <c r="F3515" s="91"/>
      <c r="G3515" s="91">
        <f t="shared" si="47"/>
        <v>1515467.54</v>
      </c>
      <c r="H3515" s="120">
        <v>43446</v>
      </c>
      <c r="I3515" s="120">
        <v>43461</v>
      </c>
      <c r="J3515" s="120"/>
      <c r="K3515" s="120"/>
      <c r="L3515" s="162"/>
      <c r="M3515" s="162" t="s">
        <v>5</v>
      </c>
      <c r="N3515" s="162">
        <v>1</v>
      </c>
      <c r="O3515" s="112">
        <v>439.9</v>
      </c>
      <c r="P3515" s="29">
        <v>2019</v>
      </c>
    </row>
    <row r="3516" spans="1:16" s="163" customFormat="1" ht="15.75" customHeight="1" x14ac:dyDescent="0.25">
      <c r="A3516" s="81" t="s">
        <v>2122</v>
      </c>
      <c r="B3516" s="18" t="s">
        <v>694</v>
      </c>
      <c r="C3516" s="91">
        <v>1236840.52</v>
      </c>
      <c r="D3516" s="91"/>
      <c r="E3516" s="91"/>
      <c r="F3516" s="91"/>
      <c r="G3516" s="91">
        <f t="shared" si="47"/>
        <v>1236840.52</v>
      </c>
      <c r="H3516" s="120">
        <v>43410</v>
      </c>
      <c r="I3516" s="120">
        <v>43410</v>
      </c>
      <c r="J3516" s="120"/>
      <c r="K3516" s="120"/>
      <c r="L3516" s="162"/>
      <c r="M3516" s="162" t="s">
        <v>5</v>
      </c>
      <c r="N3516" s="162">
        <v>1</v>
      </c>
      <c r="O3516" s="112">
        <v>713.7</v>
      </c>
      <c r="P3516" s="29">
        <v>2019</v>
      </c>
    </row>
    <row r="3517" spans="1:16" s="163" customFormat="1" ht="15.75" customHeight="1" x14ac:dyDescent="0.25">
      <c r="A3517" s="81" t="s">
        <v>1917</v>
      </c>
      <c r="B3517" s="18" t="s">
        <v>2113</v>
      </c>
      <c r="C3517" s="91">
        <v>2903843.12</v>
      </c>
      <c r="D3517" s="91"/>
      <c r="E3517" s="91"/>
      <c r="F3517" s="91"/>
      <c r="G3517" s="91">
        <f t="shared" si="47"/>
        <v>2903843.12</v>
      </c>
      <c r="H3517" s="120">
        <v>43305</v>
      </c>
      <c r="I3517" s="120">
        <v>43434</v>
      </c>
      <c r="J3517" s="120"/>
      <c r="K3517" s="120"/>
      <c r="L3517" s="162"/>
      <c r="M3517" s="162" t="s">
        <v>6</v>
      </c>
      <c r="N3517" s="162">
        <v>1</v>
      </c>
      <c r="O3517" s="112">
        <v>964.8</v>
      </c>
      <c r="P3517" s="29">
        <v>2019</v>
      </c>
    </row>
    <row r="3518" spans="1:16" s="163" customFormat="1" ht="15.75" customHeight="1" x14ac:dyDescent="0.25">
      <c r="A3518" s="81" t="s">
        <v>1752</v>
      </c>
      <c r="B3518" s="18" t="s">
        <v>2113</v>
      </c>
      <c r="C3518" s="91">
        <v>2245183.2400000002</v>
      </c>
      <c r="D3518" s="91"/>
      <c r="E3518" s="91"/>
      <c r="F3518" s="91"/>
      <c r="G3518" s="91">
        <f t="shared" si="47"/>
        <v>2245183.2400000002</v>
      </c>
      <c r="H3518" s="120">
        <v>43305</v>
      </c>
      <c r="I3518" s="120">
        <v>43400</v>
      </c>
      <c r="J3518" s="120"/>
      <c r="K3518" s="120"/>
      <c r="L3518" s="162"/>
      <c r="M3518" s="162" t="s">
        <v>6</v>
      </c>
      <c r="N3518" s="162">
        <v>1</v>
      </c>
      <c r="O3518" s="112">
        <v>724.75</v>
      </c>
      <c r="P3518" s="29">
        <v>2019</v>
      </c>
    </row>
    <row r="3519" spans="1:16" s="163" customFormat="1" ht="15.75" customHeight="1" x14ac:dyDescent="0.25">
      <c r="A3519" s="81" t="s">
        <v>2448</v>
      </c>
      <c r="B3519" s="18" t="s">
        <v>974</v>
      </c>
      <c r="C3519" s="91">
        <v>3239370.68</v>
      </c>
      <c r="D3519" s="91"/>
      <c r="E3519" s="91"/>
      <c r="F3519" s="91"/>
      <c r="G3519" s="91">
        <f t="shared" si="47"/>
        <v>3239370.68</v>
      </c>
      <c r="H3519" s="120">
        <v>43494</v>
      </c>
      <c r="I3519" s="120">
        <v>43494</v>
      </c>
      <c r="J3519" s="120"/>
      <c r="K3519" s="120"/>
      <c r="L3519" s="162"/>
      <c r="M3519" s="162" t="s">
        <v>5</v>
      </c>
      <c r="N3519" s="162">
        <v>1</v>
      </c>
      <c r="O3519" s="112">
        <v>1116.8</v>
      </c>
      <c r="P3519" s="29">
        <v>2019</v>
      </c>
    </row>
    <row r="3520" spans="1:16" s="163" customFormat="1" ht="15.75" customHeight="1" x14ac:dyDescent="0.25">
      <c r="A3520" s="81" t="s">
        <v>2447</v>
      </c>
      <c r="B3520" s="18" t="s">
        <v>974</v>
      </c>
      <c r="C3520" s="91">
        <v>2486662.9300000002</v>
      </c>
      <c r="D3520" s="91"/>
      <c r="E3520" s="91"/>
      <c r="F3520" s="91"/>
      <c r="G3520" s="91">
        <f t="shared" si="47"/>
        <v>2486662.9300000002</v>
      </c>
      <c r="H3520" s="120">
        <v>43494</v>
      </c>
      <c r="I3520" s="120">
        <v>43494</v>
      </c>
      <c r="J3520" s="120"/>
      <c r="K3520" s="120"/>
      <c r="L3520" s="162"/>
      <c r="M3520" s="162" t="s">
        <v>5</v>
      </c>
      <c r="N3520" s="162">
        <v>1</v>
      </c>
      <c r="O3520" s="112">
        <v>1205.23</v>
      </c>
      <c r="P3520" s="29">
        <v>2019</v>
      </c>
    </row>
    <row r="3521" spans="1:16" s="163" customFormat="1" ht="15.75" customHeight="1" x14ac:dyDescent="0.25">
      <c r="A3521" s="81" t="s">
        <v>1985</v>
      </c>
      <c r="B3521" s="18" t="s">
        <v>3083</v>
      </c>
      <c r="C3521" s="91">
        <v>367138.35</v>
      </c>
      <c r="D3521" s="91"/>
      <c r="E3521" s="91"/>
      <c r="F3521" s="91"/>
      <c r="G3521" s="91">
        <f t="shared" si="47"/>
        <v>367138.35</v>
      </c>
      <c r="H3521" s="120">
        <v>43427</v>
      </c>
      <c r="I3521" s="120">
        <v>43427</v>
      </c>
      <c r="J3521" s="120"/>
      <c r="K3521" s="120"/>
      <c r="L3521" s="162"/>
      <c r="M3521" s="162" t="s">
        <v>2124</v>
      </c>
      <c r="N3521" s="162">
        <v>2</v>
      </c>
      <c r="O3521" s="112">
        <v>1560.6</v>
      </c>
      <c r="P3521" s="29">
        <v>2019</v>
      </c>
    </row>
    <row r="3522" spans="1:16" s="163" customFormat="1" ht="15.75" customHeight="1" x14ac:dyDescent="0.25">
      <c r="A3522" s="81" t="s">
        <v>2465</v>
      </c>
      <c r="B3522" s="18" t="s">
        <v>2098</v>
      </c>
      <c r="C3522" s="91">
        <v>2000217.64</v>
      </c>
      <c r="D3522" s="91"/>
      <c r="E3522" s="91"/>
      <c r="F3522" s="91"/>
      <c r="G3522" s="91">
        <f t="shared" si="47"/>
        <v>2000217.64</v>
      </c>
      <c r="H3522" s="120">
        <v>43517</v>
      </c>
      <c r="I3522" s="120">
        <v>43517</v>
      </c>
      <c r="J3522" s="120"/>
      <c r="K3522" s="120"/>
      <c r="L3522" s="162"/>
      <c r="M3522" s="162" t="s">
        <v>5</v>
      </c>
      <c r="N3522" s="162">
        <v>1</v>
      </c>
      <c r="O3522" s="112">
        <v>659.52</v>
      </c>
      <c r="P3522" s="29">
        <v>2019</v>
      </c>
    </row>
    <row r="3523" spans="1:16" s="163" customFormat="1" ht="15.75" customHeight="1" x14ac:dyDescent="0.25">
      <c r="A3523" s="81" t="s">
        <v>2455</v>
      </c>
      <c r="B3523" s="18" t="s">
        <v>2852</v>
      </c>
      <c r="C3523" s="91">
        <v>2216192.48</v>
      </c>
      <c r="D3523" s="91"/>
      <c r="E3523" s="91"/>
      <c r="F3523" s="91"/>
      <c r="G3523" s="91">
        <f t="shared" si="47"/>
        <v>2216192.48</v>
      </c>
      <c r="H3523" s="120">
        <v>43495</v>
      </c>
      <c r="I3523" s="120">
        <v>43495</v>
      </c>
      <c r="J3523" s="120"/>
      <c r="K3523" s="120"/>
      <c r="L3523" s="162"/>
      <c r="M3523" s="162" t="s">
        <v>5</v>
      </c>
      <c r="N3523" s="162">
        <v>1</v>
      </c>
      <c r="O3523" s="112">
        <v>788</v>
      </c>
      <c r="P3523" s="29">
        <v>2019</v>
      </c>
    </row>
    <row r="3524" spans="1:16" s="163" customFormat="1" ht="15.75" customHeight="1" x14ac:dyDescent="0.25">
      <c r="A3524" s="81" t="s">
        <v>1382</v>
      </c>
      <c r="B3524" s="18" t="s">
        <v>63</v>
      </c>
      <c r="C3524" s="91">
        <v>1221200.6399999999</v>
      </c>
      <c r="D3524" s="91"/>
      <c r="E3524" s="91"/>
      <c r="F3524" s="91"/>
      <c r="G3524" s="91">
        <f t="shared" si="47"/>
        <v>1221200.6399999999</v>
      </c>
      <c r="H3524" s="120">
        <v>43474</v>
      </c>
      <c r="I3524" s="120">
        <v>43501</v>
      </c>
      <c r="J3524" s="120"/>
      <c r="K3524" s="120"/>
      <c r="L3524" s="162"/>
      <c r="M3524" s="162" t="s">
        <v>5</v>
      </c>
      <c r="N3524" s="162">
        <v>1</v>
      </c>
      <c r="O3524" s="112">
        <v>1475</v>
      </c>
      <c r="P3524" s="29">
        <v>2019</v>
      </c>
    </row>
    <row r="3525" spans="1:16" s="163" customFormat="1" ht="15.75" customHeight="1" x14ac:dyDescent="0.25">
      <c r="A3525" s="81" t="s">
        <v>2444</v>
      </c>
      <c r="B3525" s="18" t="s">
        <v>1311</v>
      </c>
      <c r="C3525" s="91">
        <v>2162761.4700000002</v>
      </c>
      <c r="D3525" s="91"/>
      <c r="E3525" s="91"/>
      <c r="F3525" s="91"/>
      <c r="G3525" s="91">
        <f t="shared" si="47"/>
        <v>2162761.4700000002</v>
      </c>
      <c r="H3525" s="120">
        <v>43490</v>
      </c>
      <c r="I3525" s="120">
        <v>43564</v>
      </c>
      <c r="J3525" s="120"/>
      <c r="K3525" s="120"/>
      <c r="L3525" s="162"/>
      <c r="M3525" s="162" t="s">
        <v>5</v>
      </c>
      <c r="N3525" s="162">
        <v>1</v>
      </c>
      <c r="O3525" s="112">
        <v>683</v>
      </c>
      <c r="P3525" s="29">
        <v>2019</v>
      </c>
    </row>
    <row r="3526" spans="1:16" s="163" customFormat="1" ht="15.75" customHeight="1" x14ac:dyDescent="0.25">
      <c r="A3526" s="81" t="s">
        <v>2427</v>
      </c>
      <c r="B3526" s="18" t="s">
        <v>2112</v>
      </c>
      <c r="C3526" s="91">
        <v>2335872.11</v>
      </c>
      <c r="D3526" s="91"/>
      <c r="E3526" s="91"/>
      <c r="F3526" s="91"/>
      <c r="G3526" s="91">
        <f t="shared" si="47"/>
        <v>2335872.11</v>
      </c>
      <c r="H3526" s="120">
        <v>43551</v>
      </c>
      <c r="I3526" s="120">
        <v>43560</v>
      </c>
      <c r="J3526" s="120"/>
      <c r="K3526" s="120"/>
      <c r="L3526" s="162"/>
      <c r="M3526" s="162" t="s">
        <v>5</v>
      </c>
      <c r="N3526" s="162">
        <v>1</v>
      </c>
      <c r="O3526" s="112">
        <v>740</v>
      </c>
      <c r="P3526" s="29">
        <v>2019</v>
      </c>
    </row>
    <row r="3527" spans="1:16" s="163" customFormat="1" ht="15.75" customHeight="1" x14ac:dyDescent="0.25">
      <c r="A3527" s="81" t="s">
        <v>2390</v>
      </c>
      <c r="B3527" s="18" t="s">
        <v>2852</v>
      </c>
      <c r="C3527" s="91">
        <v>2028307.27</v>
      </c>
      <c r="D3527" s="91"/>
      <c r="E3527" s="91"/>
      <c r="F3527" s="91"/>
      <c r="G3527" s="91">
        <f t="shared" si="47"/>
        <v>2028307.27</v>
      </c>
      <c r="H3527" s="120">
        <v>43538</v>
      </c>
      <c r="I3527" s="120">
        <v>43566</v>
      </c>
      <c r="J3527" s="120"/>
      <c r="K3527" s="120"/>
      <c r="L3527" s="162"/>
      <c r="M3527" s="162" t="s">
        <v>5</v>
      </c>
      <c r="N3527" s="162">
        <v>1</v>
      </c>
      <c r="O3527" s="112">
        <v>972.7</v>
      </c>
      <c r="P3527" s="29">
        <v>2019</v>
      </c>
    </row>
    <row r="3528" spans="1:16" s="163" customFormat="1" ht="15.75" customHeight="1" x14ac:dyDescent="0.25">
      <c r="A3528" s="81" t="s">
        <v>2722</v>
      </c>
      <c r="B3528" s="18" t="s">
        <v>757</v>
      </c>
      <c r="C3528" s="91">
        <v>67109.3</v>
      </c>
      <c r="D3528" s="91"/>
      <c r="E3528" s="91"/>
      <c r="F3528" s="91"/>
      <c r="G3528" s="91">
        <f t="shared" si="47"/>
        <v>67109.3</v>
      </c>
      <c r="H3528" s="120">
        <v>43546</v>
      </c>
      <c r="I3528" s="120">
        <v>43579</v>
      </c>
      <c r="J3528" s="120"/>
      <c r="K3528" s="120"/>
      <c r="L3528" s="162"/>
      <c r="M3528" s="162" t="s">
        <v>1229</v>
      </c>
      <c r="N3528" s="162">
        <v>1</v>
      </c>
      <c r="O3528" s="112">
        <v>596.4</v>
      </c>
      <c r="P3528" s="29">
        <v>2019</v>
      </c>
    </row>
    <row r="3529" spans="1:16" s="163" customFormat="1" ht="15.75" customHeight="1" x14ac:dyDescent="0.25">
      <c r="A3529" s="81" t="s">
        <v>2723</v>
      </c>
      <c r="B3529" s="18" t="s">
        <v>757</v>
      </c>
      <c r="C3529" s="91">
        <v>149034.39000000001</v>
      </c>
      <c r="D3529" s="91"/>
      <c r="E3529" s="91"/>
      <c r="F3529" s="91"/>
      <c r="G3529" s="91">
        <f t="shared" si="47"/>
        <v>149034.39000000001</v>
      </c>
      <c r="H3529" s="120">
        <v>43546</v>
      </c>
      <c r="I3529" s="120">
        <v>43579</v>
      </c>
      <c r="J3529" s="120"/>
      <c r="K3529" s="120"/>
      <c r="L3529" s="162"/>
      <c r="M3529" s="162" t="s">
        <v>724</v>
      </c>
      <c r="N3529" s="162">
        <v>1</v>
      </c>
      <c r="O3529" s="112">
        <v>443.7</v>
      </c>
      <c r="P3529" s="29">
        <v>2019</v>
      </c>
    </row>
    <row r="3530" spans="1:16" s="163" customFormat="1" ht="15.75" customHeight="1" x14ac:dyDescent="0.25">
      <c r="A3530" s="81" t="s">
        <v>2386</v>
      </c>
      <c r="B3530" s="18" t="s">
        <v>782</v>
      </c>
      <c r="C3530" s="91">
        <v>2451679.79</v>
      </c>
      <c r="D3530" s="91"/>
      <c r="E3530" s="91"/>
      <c r="F3530" s="91"/>
      <c r="G3530" s="91">
        <f t="shared" si="47"/>
        <v>2451679.79</v>
      </c>
      <c r="H3530" s="120">
        <v>43530</v>
      </c>
      <c r="I3530" s="120">
        <v>43580</v>
      </c>
      <c r="J3530" s="120"/>
      <c r="K3530" s="120"/>
      <c r="L3530" s="162"/>
      <c r="M3530" s="162" t="s">
        <v>5</v>
      </c>
      <c r="N3530" s="162">
        <v>1</v>
      </c>
      <c r="O3530" s="112">
        <v>1000.4</v>
      </c>
      <c r="P3530" s="29">
        <v>2019</v>
      </c>
    </row>
    <row r="3531" spans="1:16" s="163" customFormat="1" ht="15.75" customHeight="1" x14ac:dyDescent="0.25">
      <c r="A3531" s="81" t="s">
        <v>2428</v>
      </c>
      <c r="B3531" s="18" t="s">
        <v>782</v>
      </c>
      <c r="C3531" s="91">
        <v>2169151.2000000002</v>
      </c>
      <c r="D3531" s="91"/>
      <c r="E3531" s="91"/>
      <c r="F3531" s="91"/>
      <c r="G3531" s="91">
        <f t="shared" si="47"/>
        <v>2169151.2000000002</v>
      </c>
      <c r="H3531" s="120">
        <v>43556</v>
      </c>
      <c r="I3531" s="120">
        <v>43591</v>
      </c>
      <c r="J3531" s="120"/>
      <c r="K3531" s="120"/>
      <c r="L3531" s="162"/>
      <c r="M3531" s="162" t="s">
        <v>5</v>
      </c>
      <c r="N3531" s="162">
        <v>1</v>
      </c>
      <c r="O3531" s="112">
        <v>650.1</v>
      </c>
      <c r="P3531" s="29">
        <v>2019</v>
      </c>
    </row>
    <row r="3532" spans="1:16" s="163" customFormat="1" ht="15.75" customHeight="1" x14ac:dyDescent="0.25">
      <c r="A3532" s="81" t="s">
        <v>2221</v>
      </c>
      <c r="B3532" s="18" t="s">
        <v>63</v>
      </c>
      <c r="C3532" s="91">
        <v>666647.17000000004</v>
      </c>
      <c r="D3532" s="91"/>
      <c r="E3532" s="91"/>
      <c r="F3532" s="91"/>
      <c r="G3532" s="91">
        <f t="shared" si="47"/>
        <v>666647.17000000004</v>
      </c>
      <c r="H3532" s="120">
        <v>43458</v>
      </c>
      <c r="I3532" s="120">
        <v>43599</v>
      </c>
      <c r="J3532" s="120"/>
      <c r="K3532" s="120"/>
      <c r="L3532" s="162"/>
      <c r="M3532" s="162" t="s">
        <v>5</v>
      </c>
      <c r="N3532" s="162">
        <v>1</v>
      </c>
      <c r="O3532" s="112">
        <v>386.7</v>
      </c>
      <c r="P3532" s="29">
        <v>2019</v>
      </c>
    </row>
    <row r="3533" spans="1:16" s="163" customFormat="1" ht="15.75" customHeight="1" x14ac:dyDescent="0.25">
      <c r="A3533" s="81" t="s">
        <v>2467</v>
      </c>
      <c r="B3533" s="18" t="s">
        <v>63</v>
      </c>
      <c r="C3533" s="91">
        <v>1531250.4</v>
      </c>
      <c r="D3533" s="91"/>
      <c r="E3533" s="91"/>
      <c r="F3533" s="91"/>
      <c r="G3533" s="91">
        <f t="shared" si="47"/>
        <v>1531250.4</v>
      </c>
      <c r="H3533" s="120">
        <v>43531</v>
      </c>
      <c r="I3533" s="120">
        <v>43600</v>
      </c>
      <c r="J3533" s="120"/>
      <c r="K3533" s="120"/>
      <c r="L3533" s="162"/>
      <c r="M3533" s="162" t="s">
        <v>5</v>
      </c>
      <c r="N3533" s="162">
        <v>1</v>
      </c>
      <c r="O3533" s="112">
        <v>493.2</v>
      </c>
      <c r="P3533" s="29">
        <v>2019</v>
      </c>
    </row>
    <row r="3534" spans="1:16" s="163" customFormat="1" ht="15.75" customHeight="1" x14ac:dyDescent="0.25">
      <c r="A3534" s="81" t="s">
        <v>2468</v>
      </c>
      <c r="B3534" s="18" t="s">
        <v>63</v>
      </c>
      <c r="C3534" s="91">
        <v>1656662.4</v>
      </c>
      <c r="D3534" s="91"/>
      <c r="E3534" s="91"/>
      <c r="F3534" s="91"/>
      <c r="G3534" s="91">
        <f t="shared" si="47"/>
        <v>1656662.4</v>
      </c>
      <c r="H3534" s="120">
        <v>43531</v>
      </c>
      <c r="I3534" s="120">
        <v>43600</v>
      </c>
      <c r="J3534" s="120"/>
      <c r="K3534" s="120"/>
      <c r="L3534" s="162"/>
      <c r="M3534" s="162" t="s">
        <v>5</v>
      </c>
      <c r="N3534" s="162">
        <v>1</v>
      </c>
      <c r="O3534" s="112">
        <v>524</v>
      </c>
      <c r="P3534" s="29">
        <v>2019</v>
      </c>
    </row>
    <row r="3535" spans="1:16" s="163" customFormat="1" ht="15.75" customHeight="1" x14ac:dyDescent="0.25">
      <c r="A3535" s="81" t="s">
        <v>3291</v>
      </c>
      <c r="B3535" s="18" t="s">
        <v>782</v>
      </c>
      <c r="C3535" s="91">
        <v>2579466</v>
      </c>
      <c r="D3535" s="91"/>
      <c r="E3535" s="91"/>
      <c r="F3535" s="91"/>
      <c r="G3535" s="91">
        <f t="shared" si="47"/>
        <v>2579466</v>
      </c>
      <c r="H3535" s="120">
        <v>43572</v>
      </c>
      <c r="I3535" s="120">
        <v>43607</v>
      </c>
      <c r="J3535" s="120"/>
      <c r="K3535" s="120"/>
      <c r="L3535" s="162"/>
      <c r="M3535" s="162" t="s">
        <v>5</v>
      </c>
      <c r="N3535" s="162">
        <v>1</v>
      </c>
      <c r="O3535" s="112">
        <v>1289</v>
      </c>
      <c r="P3535" s="29">
        <v>2019</v>
      </c>
    </row>
    <row r="3536" spans="1:16" s="163" customFormat="1" ht="15.75" customHeight="1" x14ac:dyDescent="0.25">
      <c r="A3536" s="81" t="s">
        <v>2727</v>
      </c>
      <c r="B3536" s="18" t="s">
        <v>757</v>
      </c>
      <c r="C3536" s="91">
        <v>236783.73</v>
      </c>
      <c r="D3536" s="91"/>
      <c r="E3536" s="91"/>
      <c r="F3536" s="91"/>
      <c r="G3536" s="91">
        <f t="shared" si="47"/>
        <v>236783.73</v>
      </c>
      <c r="H3536" s="120">
        <v>43578</v>
      </c>
      <c r="I3536" s="120">
        <v>43613</v>
      </c>
      <c r="J3536" s="120"/>
      <c r="K3536" s="120"/>
      <c r="L3536" s="162"/>
      <c r="M3536" s="162" t="s">
        <v>724</v>
      </c>
      <c r="N3536" s="162">
        <v>1</v>
      </c>
      <c r="O3536" s="112">
        <v>755.1</v>
      </c>
      <c r="P3536" s="29">
        <v>2019</v>
      </c>
    </row>
    <row r="3537" spans="1:16" s="163" customFormat="1" ht="15.75" customHeight="1" x14ac:dyDescent="0.25">
      <c r="A3537" s="81" t="s">
        <v>2392</v>
      </c>
      <c r="B3537" s="18" t="s">
        <v>2852</v>
      </c>
      <c r="C3537" s="91">
        <v>2045966.14</v>
      </c>
      <c r="D3537" s="91"/>
      <c r="E3537" s="91"/>
      <c r="F3537" s="91"/>
      <c r="G3537" s="91">
        <f t="shared" si="47"/>
        <v>2045966.14</v>
      </c>
      <c r="H3537" s="120">
        <v>43538</v>
      </c>
      <c r="I3537" s="120">
        <v>43615</v>
      </c>
      <c r="J3537" s="120"/>
      <c r="K3537" s="120"/>
      <c r="L3537" s="162"/>
      <c r="M3537" s="162" t="s">
        <v>5</v>
      </c>
      <c r="N3537" s="162">
        <v>1</v>
      </c>
      <c r="O3537" s="112">
        <v>1006.8</v>
      </c>
      <c r="P3537" s="29">
        <v>2019</v>
      </c>
    </row>
    <row r="3538" spans="1:16" s="163" customFormat="1" ht="15.75" customHeight="1" x14ac:dyDescent="0.25">
      <c r="A3538" s="81" t="s">
        <v>2387</v>
      </c>
      <c r="B3538" s="18" t="s">
        <v>2852</v>
      </c>
      <c r="C3538" s="91">
        <v>2153958.0499999998</v>
      </c>
      <c r="D3538" s="91"/>
      <c r="E3538" s="91"/>
      <c r="F3538" s="91"/>
      <c r="G3538" s="91">
        <f t="shared" si="47"/>
        <v>2153958.0499999998</v>
      </c>
      <c r="H3538" s="120">
        <v>43558</v>
      </c>
      <c r="I3538" s="120">
        <v>43614</v>
      </c>
      <c r="J3538" s="120"/>
      <c r="K3538" s="120"/>
      <c r="L3538" s="162"/>
      <c r="M3538" s="162" t="s">
        <v>5</v>
      </c>
      <c r="N3538" s="162">
        <v>1</v>
      </c>
      <c r="O3538" s="112">
        <v>732.7</v>
      </c>
      <c r="P3538" s="29">
        <v>2019</v>
      </c>
    </row>
    <row r="3539" spans="1:16" s="163" customFormat="1" ht="15.75" customHeight="1" x14ac:dyDescent="0.25">
      <c r="A3539" s="81" t="s">
        <v>2464</v>
      </c>
      <c r="B3539" s="18" t="s">
        <v>245</v>
      </c>
      <c r="C3539" s="91">
        <v>1566193.2</v>
      </c>
      <c r="D3539" s="91"/>
      <c r="E3539" s="91"/>
      <c r="F3539" s="91"/>
      <c r="G3539" s="91">
        <f t="shared" si="47"/>
        <v>1566193.2</v>
      </c>
      <c r="H3539" s="120">
        <v>43567</v>
      </c>
      <c r="I3539" s="120">
        <v>43621</v>
      </c>
      <c r="J3539" s="120"/>
      <c r="K3539" s="120"/>
      <c r="L3539" s="162"/>
      <c r="M3539" s="162" t="s">
        <v>5</v>
      </c>
      <c r="N3539" s="162">
        <v>1</v>
      </c>
      <c r="O3539" s="112">
        <v>373.5</v>
      </c>
      <c r="P3539" s="29">
        <v>2019</v>
      </c>
    </row>
    <row r="3540" spans="1:16" s="163" customFormat="1" ht="15.75" customHeight="1" x14ac:dyDescent="0.25">
      <c r="A3540" s="81" t="s">
        <v>2451</v>
      </c>
      <c r="B3540" s="18" t="s">
        <v>2077</v>
      </c>
      <c r="C3540" s="91">
        <v>1879619.2</v>
      </c>
      <c r="D3540" s="91"/>
      <c r="E3540" s="91"/>
      <c r="F3540" s="91"/>
      <c r="G3540" s="91">
        <f t="shared" si="47"/>
        <v>1879619.2</v>
      </c>
      <c r="H3540" s="120">
        <v>43551</v>
      </c>
      <c r="I3540" s="120">
        <v>43621</v>
      </c>
      <c r="J3540" s="120"/>
      <c r="K3540" s="120"/>
      <c r="L3540" s="162"/>
      <c r="M3540" s="162" t="s">
        <v>5</v>
      </c>
      <c r="N3540" s="162">
        <v>1</v>
      </c>
      <c r="O3540" s="112">
        <v>786.44</v>
      </c>
      <c r="P3540" s="29">
        <v>2019</v>
      </c>
    </row>
    <row r="3541" spans="1:16" s="163" customFormat="1" ht="15.75" customHeight="1" x14ac:dyDescent="0.25">
      <c r="A3541" s="81" t="s">
        <v>2391</v>
      </c>
      <c r="B3541" s="18" t="s">
        <v>2852</v>
      </c>
      <c r="C3541" s="91">
        <v>2058052.42</v>
      </c>
      <c r="D3541" s="91"/>
      <c r="E3541" s="91"/>
      <c r="F3541" s="91"/>
      <c r="G3541" s="91">
        <f t="shared" si="47"/>
        <v>2058052.42</v>
      </c>
      <c r="H3541" s="120">
        <v>43538</v>
      </c>
      <c r="I3541" s="120">
        <v>43627</v>
      </c>
      <c r="J3541" s="120"/>
      <c r="K3541" s="120"/>
      <c r="L3541" s="162"/>
      <c r="M3541" s="162" t="s">
        <v>5</v>
      </c>
      <c r="N3541" s="162">
        <v>1</v>
      </c>
      <c r="O3541" s="112">
        <v>1008.5</v>
      </c>
      <c r="P3541" s="29">
        <v>2019</v>
      </c>
    </row>
    <row r="3542" spans="1:16" s="163" customFormat="1" ht="15.75" customHeight="1" x14ac:dyDescent="0.25">
      <c r="A3542" s="81" t="s">
        <v>2388</v>
      </c>
      <c r="B3542" s="18" t="s">
        <v>2852</v>
      </c>
      <c r="C3542" s="91">
        <v>2020798.99</v>
      </c>
      <c r="D3542" s="91"/>
      <c r="E3542" s="91"/>
      <c r="F3542" s="91"/>
      <c r="G3542" s="91">
        <f t="shared" si="47"/>
        <v>2020798.99</v>
      </c>
      <c r="H3542" s="120">
        <v>43558</v>
      </c>
      <c r="I3542" s="120">
        <v>43627</v>
      </c>
      <c r="J3542" s="120"/>
      <c r="K3542" s="120"/>
      <c r="L3542" s="162"/>
      <c r="M3542" s="162" t="s">
        <v>5</v>
      </c>
      <c r="N3542" s="162">
        <v>1</v>
      </c>
      <c r="O3542" s="112">
        <v>1001.4</v>
      </c>
      <c r="P3542" s="29">
        <v>2019</v>
      </c>
    </row>
    <row r="3543" spans="1:16" s="163" customFormat="1" ht="15.75" customHeight="1" x14ac:dyDescent="0.25">
      <c r="A3543" s="81" t="s">
        <v>2389</v>
      </c>
      <c r="B3543" s="18" t="s">
        <v>2852</v>
      </c>
      <c r="C3543" s="91">
        <v>2050745.71</v>
      </c>
      <c r="D3543" s="91"/>
      <c r="E3543" s="91"/>
      <c r="F3543" s="91"/>
      <c r="G3543" s="91">
        <f t="shared" si="47"/>
        <v>2050745.71</v>
      </c>
      <c r="H3543" s="120">
        <v>43558</v>
      </c>
      <c r="I3543" s="120">
        <v>43627</v>
      </c>
      <c r="J3543" s="120"/>
      <c r="K3543" s="120"/>
      <c r="L3543" s="162"/>
      <c r="M3543" s="162" t="s">
        <v>5</v>
      </c>
      <c r="N3543" s="162">
        <v>1</v>
      </c>
      <c r="O3543" s="112">
        <v>666.8</v>
      </c>
      <c r="P3543" s="29">
        <v>2019</v>
      </c>
    </row>
    <row r="3544" spans="1:16" s="163" customFormat="1" ht="15.75" customHeight="1" x14ac:dyDescent="0.25">
      <c r="A3544" s="81" t="s">
        <v>3295</v>
      </c>
      <c r="B3544" s="18" t="s">
        <v>2852</v>
      </c>
      <c r="C3544" s="91">
        <v>2014632</v>
      </c>
      <c r="D3544" s="91"/>
      <c r="E3544" s="91"/>
      <c r="F3544" s="91"/>
      <c r="G3544" s="91">
        <f t="shared" si="47"/>
        <v>2014632</v>
      </c>
      <c r="H3544" s="120">
        <v>43581</v>
      </c>
      <c r="I3544" s="120">
        <v>43621</v>
      </c>
      <c r="J3544" s="120"/>
      <c r="K3544" s="120"/>
      <c r="L3544" s="162"/>
      <c r="M3544" s="162" t="s">
        <v>5</v>
      </c>
      <c r="N3544" s="162">
        <v>1</v>
      </c>
      <c r="O3544" s="112">
        <v>621.29999999999995</v>
      </c>
      <c r="P3544" s="29">
        <v>2019</v>
      </c>
    </row>
    <row r="3545" spans="1:16" ht="15.75" customHeight="1" x14ac:dyDescent="0.25">
      <c r="A3545" s="119" t="s">
        <v>2446</v>
      </c>
      <c r="B3545" s="126" t="s">
        <v>3308</v>
      </c>
      <c r="C3545" s="106">
        <v>782522.4</v>
      </c>
      <c r="D3545" s="106"/>
      <c r="E3545" s="106"/>
      <c r="F3545" s="106"/>
      <c r="G3545" s="91">
        <f t="shared" si="47"/>
        <v>782522.4</v>
      </c>
      <c r="H3545" s="102">
        <v>43607</v>
      </c>
      <c r="I3545" s="102">
        <v>43630</v>
      </c>
      <c r="J3545" s="29"/>
      <c r="K3545" s="29"/>
      <c r="L3545" s="29"/>
      <c r="M3545" s="162" t="s">
        <v>5</v>
      </c>
      <c r="N3545" s="162">
        <v>1</v>
      </c>
      <c r="O3545" s="108">
        <v>183.8</v>
      </c>
      <c r="P3545" s="29">
        <v>2019</v>
      </c>
    </row>
    <row r="3546" spans="1:16" ht="15.75" customHeight="1" x14ac:dyDescent="0.25">
      <c r="A3546" s="119" t="s">
        <v>2818</v>
      </c>
      <c r="B3546" s="126" t="s">
        <v>1006</v>
      </c>
      <c r="C3546" s="106">
        <v>2070639.37</v>
      </c>
      <c r="D3546" s="106"/>
      <c r="E3546" s="106"/>
      <c r="F3546" s="106"/>
      <c r="G3546" s="91">
        <f t="shared" si="47"/>
        <v>2070639.37</v>
      </c>
      <c r="H3546" s="102">
        <v>43601</v>
      </c>
      <c r="I3546" s="102">
        <v>43627</v>
      </c>
      <c r="J3546" s="29"/>
      <c r="K3546" s="29"/>
      <c r="L3546" s="29"/>
      <c r="M3546" s="162" t="s">
        <v>5</v>
      </c>
      <c r="N3546" s="162">
        <v>1</v>
      </c>
      <c r="O3546" s="108">
        <v>618.70000000000005</v>
      </c>
      <c r="P3546" s="29">
        <v>2019</v>
      </c>
    </row>
    <row r="3547" spans="1:16" ht="15.75" customHeight="1" x14ac:dyDescent="0.25">
      <c r="A3547" s="119" t="s">
        <v>2758</v>
      </c>
      <c r="B3547" s="126" t="s">
        <v>63</v>
      </c>
      <c r="C3547" s="106">
        <v>983810.4</v>
      </c>
      <c r="D3547" s="106"/>
      <c r="E3547" s="106"/>
      <c r="F3547" s="106"/>
      <c r="G3547" s="91">
        <f t="shared" si="47"/>
        <v>983810.4</v>
      </c>
      <c r="H3547" s="102">
        <v>43599</v>
      </c>
      <c r="I3547" s="102">
        <v>43635</v>
      </c>
      <c r="J3547" s="29"/>
      <c r="K3547" s="29"/>
      <c r="L3547" s="29"/>
      <c r="M3547" s="162" t="s">
        <v>5</v>
      </c>
      <c r="N3547" s="162">
        <v>1</v>
      </c>
      <c r="O3547" s="108">
        <v>356</v>
      </c>
      <c r="P3547" s="29">
        <v>2019</v>
      </c>
    </row>
    <row r="3548" spans="1:16" ht="15.75" customHeight="1" x14ac:dyDescent="0.25">
      <c r="A3548" s="119" t="s">
        <v>2457</v>
      </c>
      <c r="B3548" s="126" t="s">
        <v>2852</v>
      </c>
      <c r="C3548" s="106">
        <v>1155600.93</v>
      </c>
      <c r="D3548" s="106"/>
      <c r="E3548" s="106"/>
      <c r="F3548" s="106"/>
      <c r="G3548" s="91">
        <f t="shared" si="47"/>
        <v>1155600.93</v>
      </c>
      <c r="H3548" s="102">
        <v>43495</v>
      </c>
      <c r="I3548" s="102">
        <v>43634</v>
      </c>
      <c r="J3548" s="29"/>
      <c r="K3548" s="29"/>
      <c r="L3548" s="29"/>
      <c r="M3548" s="162" t="s">
        <v>5</v>
      </c>
      <c r="N3548" s="162">
        <v>1</v>
      </c>
      <c r="O3548" s="108">
        <v>382.3</v>
      </c>
      <c r="P3548" s="29">
        <v>2019</v>
      </c>
    </row>
    <row r="3549" spans="1:16" ht="15.75" customHeight="1" x14ac:dyDescent="0.25">
      <c r="A3549" s="119" t="s">
        <v>2449</v>
      </c>
      <c r="B3549" s="126" t="s">
        <v>2852</v>
      </c>
      <c r="C3549" s="106">
        <v>1132658.8400000001</v>
      </c>
      <c r="D3549" s="106"/>
      <c r="E3549" s="106"/>
      <c r="F3549" s="106"/>
      <c r="G3549" s="91">
        <f t="shared" si="47"/>
        <v>1132658.8400000001</v>
      </c>
      <c r="H3549" s="102">
        <v>43556</v>
      </c>
      <c r="I3549" s="102">
        <v>43634</v>
      </c>
      <c r="J3549" s="29"/>
      <c r="K3549" s="29"/>
      <c r="L3549" s="29"/>
      <c r="M3549" s="162" t="s">
        <v>5</v>
      </c>
      <c r="N3549" s="162">
        <v>1</v>
      </c>
      <c r="O3549" s="108">
        <v>375.3</v>
      </c>
      <c r="P3549" s="29">
        <v>2019</v>
      </c>
    </row>
    <row r="3550" spans="1:16" ht="15.75" customHeight="1" x14ac:dyDescent="0.25">
      <c r="A3550" s="119" t="s">
        <v>2450</v>
      </c>
      <c r="B3550" s="126" t="s">
        <v>2852</v>
      </c>
      <c r="C3550" s="106">
        <v>1168808.26</v>
      </c>
      <c r="D3550" s="106"/>
      <c r="E3550" s="106"/>
      <c r="F3550" s="106"/>
      <c r="G3550" s="91">
        <f t="shared" ref="G3550:G3613" si="48">C3550-D3550+F3550</f>
        <v>1168808.26</v>
      </c>
      <c r="H3550" s="102">
        <v>43495</v>
      </c>
      <c r="I3550" s="102">
        <v>43634</v>
      </c>
      <c r="J3550" s="29"/>
      <c r="K3550" s="29"/>
      <c r="L3550" s="29"/>
      <c r="M3550" s="162" t="s">
        <v>5</v>
      </c>
      <c r="N3550" s="162">
        <v>1</v>
      </c>
      <c r="O3550" s="108">
        <v>380.3</v>
      </c>
      <c r="P3550" s="29">
        <v>2019</v>
      </c>
    </row>
    <row r="3551" spans="1:16" ht="15.75" customHeight="1" x14ac:dyDescent="0.25">
      <c r="A3551" s="119" t="s">
        <v>2460</v>
      </c>
      <c r="B3551" s="126" t="s">
        <v>2852</v>
      </c>
      <c r="C3551" s="106">
        <v>2146012.7999999998</v>
      </c>
      <c r="D3551" s="106"/>
      <c r="E3551" s="106"/>
      <c r="F3551" s="106"/>
      <c r="G3551" s="91">
        <f t="shared" si="48"/>
        <v>2146012.7999999998</v>
      </c>
      <c r="H3551" s="102">
        <v>43574</v>
      </c>
      <c r="I3551" s="102">
        <v>43636</v>
      </c>
      <c r="J3551" s="29"/>
      <c r="K3551" s="29"/>
      <c r="L3551" s="29"/>
      <c r="M3551" s="162" t="s">
        <v>5</v>
      </c>
      <c r="N3551" s="162">
        <v>1</v>
      </c>
      <c r="O3551" s="108">
        <v>638.9</v>
      </c>
      <c r="P3551" s="29">
        <v>2019</v>
      </c>
    </row>
    <row r="3552" spans="1:16" ht="15.75" customHeight="1" x14ac:dyDescent="0.25">
      <c r="A3552" s="119" t="s">
        <v>2433</v>
      </c>
      <c r="B3552" s="126" t="s">
        <v>2852</v>
      </c>
      <c r="C3552" s="106">
        <v>1393754.4</v>
      </c>
      <c r="D3552" s="106"/>
      <c r="E3552" s="106"/>
      <c r="F3552" s="106"/>
      <c r="G3552" s="91">
        <f t="shared" si="48"/>
        <v>1393754.4</v>
      </c>
      <c r="H3552" s="102">
        <v>43574</v>
      </c>
      <c r="I3552" s="102">
        <v>43636</v>
      </c>
      <c r="J3552" s="29"/>
      <c r="K3552" s="29"/>
      <c r="L3552" s="29"/>
      <c r="M3552" s="162" t="s">
        <v>5</v>
      </c>
      <c r="N3552" s="162">
        <v>1</v>
      </c>
      <c r="O3552" s="108">
        <v>420.9</v>
      </c>
      <c r="P3552" s="29">
        <v>2019</v>
      </c>
    </row>
    <row r="3553" spans="1:16" ht="15.75" customHeight="1" x14ac:dyDescent="0.25">
      <c r="A3553" s="119" t="s">
        <v>2699</v>
      </c>
      <c r="B3553" s="126" t="s">
        <v>974</v>
      </c>
      <c r="C3553" s="106">
        <v>1234691.98</v>
      </c>
      <c r="D3553" s="106"/>
      <c r="E3553" s="106"/>
      <c r="F3553" s="106"/>
      <c r="G3553" s="91">
        <f t="shared" si="48"/>
        <v>1234691.98</v>
      </c>
      <c r="H3553" s="102">
        <v>43607</v>
      </c>
      <c r="I3553" s="102">
        <v>43634</v>
      </c>
      <c r="J3553" s="29"/>
      <c r="K3553" s="29"/>
      <c r="L3553" s="29"/>
      <c r="M3553" s="162" t="s">
        <v>5</v>
      </c>
      <c r="N3553" s="162">
        <v>1</v>
      </c>
      <c r="O3553" s="108">
        <v>368.6</v>
      </c>
      <c r="P3553" s="29">
        <v>2019</v>
      </c>
    </row>
    <row r="3554" spans="1:16" ht="15.75" customHeight="1" x14ac:dyDescent="0.25">
      <c r="A3554" s="119" t="s">
        <v>2696</v>
      </c>
      <c r="B3554" s="126" t="s">
        <v>974</v>
      </c>
      <c r="C3554" s="106">
        <v>1162892.05</v>
      </c>
      <c r="D3554" s="106"/>
      <c r="E3554" s="106"/>
      <c r="F3554" s="106"/>
      <c r="G3554" s="91">
        <f t="shared" si="48"/>
        <v>1162892.05</v>
      </c>
      <c r="H3554" s="102">
        <v>43607</v>
      </c>
      <c r="I3554" s="102">
        <v>43634</v>
      </c>
      <c r="J3554" s="29"/>
      <c r="K3554" s="29"/>
      <c r="L3554" s="29"/>
      <c r="M3554" s="162" t="s">
        <v>5</v>
      </c>
      <c r="N3554" s="162">
        <v>1</v>
      </c>
      <c r="O3554" s="108">
        <v>416.8</v>
      </c>
      <c r="P3554" s="29">
        <v>2019</v>
      </c>
    </row>
    <row r="3555" spans="1:16" ht="15.75" customHeight="1" x14ac:dyDescent="0.25">
      <c r="A3555" s="119" t="s">
        <v>2482</v>
      </c>
      <c r="B3555" s="126" t="s">
        <v>245</v>
      </c>
      <c r="C3555" s="106">
        <v>116187.74</v>
      </c>
      <c r="D3555" s="106"/>
      <c r="E3555" s="106"/>
      <c r="F3555" s="106"/>
      <c r="G3555" s="91">
        <f t="shared" si="48"/>
        <v>116187.74</v>
      </c>
      <c r="H3555" s="102">
        <v>43559</v>
      </c>
      <c r="I3555" s="102">
        <v>43636</v>
      </c>
      <c r="J3555" s="29"/>
      <c r="K3555" s="29"/>
      <c r="L3555" s="29"/>
      <c r="M3555" s="162" t="s">
        <v>1229</v>
      </c>
      <c r="N3555" s="162">
        <v>1</v>
      </c>
      <c r="O3555" s="108">
        <v>711.1</v>
      </c>
      <c r="P3555" s="29">
        <v>2019</v>
      </c>
    </row>
    <row r="3556" spans="1:16" ht="15.75" customHeight="1" x14ac:dyDescent="0.25">
      <c r="A3556" s="119" t="s">
        <v>2483</v>
      </c>
      <c r="B3556" s="126" t="s">
        <v>245</v>
      </c>
      <c r="C3556" s="106">
        <v>106919.81</v>
      </c>
      <c r="D3556" s="106"/>
      <c r="E3556" s="106"/>
      <c r="F3556" s="106"/>
      <c r="G3556" s="91">
        <f t="shared" si="48"/>
        <v>106919.81</v>
      </c>
      <c r="H3556" s="102">
        <v>43516</v>
      </c>
      <c r="I3556" s="102">
        <v>43636</v>
      </c>
      <c r="J3556" s="29"/>
      <c r="K3556" s="29"/>
      <c r="L3556" s="29"/>
      <c r="M3556" s="162" t="s">
        <v>1229</v>
      </c>
      <c r="N3556" s="162">
        <v>1</v>
      </c>
      <c r="O3556" s="108">
        <v>745.3</v>
      </c>
      <c r="P3556" s="29">
        <v>2019</v>
      </c>
    </row>
    <row r="3557" spans="1:16" ht="15.75" customHeight="1" x14ac:dyDescent="0.25">
      <c r="A3557" s="119" t="s">
        <v>2885</v>
      </c>
      <c r="B3557" s="126" t="s">
        <v>17</v>
      </c>
      <c r="C3557" s="106">
        <v>2391741.17</v>
      </c>
      <c r="D3557" s="106"/>
      <c r="E3557" s="106"/>
      <c r="F3557" s="106"/>
      <c r="G3557" s="91">
        <f t="shared" si="48"/>
        <v>2391741.17</v>
      </c>
      <c r="H3557" s="102">
        <v>43613</v>
      </c>
      <c r="I3557" s="102">
        <v>43644</v>
      </c>
      <c r="J3557" s="29"/>
      <c r="K3557" s="29"/>
      <c r="L3557" s="29"/>
      <c r="M3557" s="162" t="s">
        <v>5</v>
      </c>
      <c r="N3557" s="162">
        <v>1</v>
      </c>
      <c r="O3557" s="108">
        <v>592.6</v>
      </c>
      <c r="P3557" s="29">
        <v>2019</v>
      </c>
    </row>
    <row r="3558" spans="1:16" ht="15.75" customHeight="1" x14ac:dyDescent="0.25">
      <c r="A3558" s="119" t="s">
        <v>2452</v>
      </c>
      <c r="B3558" s="126" t="s">
        <v>2077</v>
      </c>
      <c r="C3558" s="106">
        <v>2406813.6</v>
      </c>
      <c r="D3558" s="106"/>
      <c r="E3558" s="106"/>
      <c r="F3558" s="106"/>
      <c r="G3558" s="91">
        <f t="shared" si="48"/>
        <v>2406813.6</v>
      </c>
      <c r="H3558" s="102">
        <v>43544</v>
      </c>
      <c r="I3558" s="102">
        <v>43641</v>
      </c>
      <c r="J3558" s="29"/>
      <c r="K3558" s="29"/>
      <c r="L3558" s="29"/>
      <c r="M3558" s="162" t="s">
        <v>5</v>
      </c>
      <c r="N3558" s="162">
        <v>1</v>
      </c>
      <c r="O3558" s="108">
        <v>974.64</v>
      </c>
      <c r="P3558" s="29">
        <v>2019</v>
      </c>
    </row>
    <row r="3559" spans="1:16" ht="15.75" customHeight="1" x14ac:dyDescent="0.25">
      <c r="A3559" s="119" t="s">
        <v>2456</v>
      </c>
      <c r="B3559" s="126" t="s">
        <v>2077</v>
      </c>
      <c r="C3559" s="106">
        <v>997892.4</v>
      </c>
      <c r="D3559" s="106"/>
      <c r="E3559" s="106"/>
      <c r="F3559" s="106"/>
      <c r="G3559" s="91">
        <f t="shared" si="48"/>
        <v>997892.4</v>
      </c>
      <c r="H3559" s="102">
        <v>43544</v>
      </c>
      <c r="I3559" s="102">
        <v>43641</v>
      </c>
      <c r="J3559" s="29"/>
      <c r="K3559" s="29"/>
      <c r="L3559" s="29"/>
      <c r="M3559" s="162" t="s">
        <v>5</v>
      </c>
      <c r="N3559" s="162">
        <v>1</v>
      </c>
      <c r="O3559" s="108">
        <v>418.1</v>
      </c>
      <c r="P3559" s="29">
        <v>2019</v>
      </c>
    </row>
    <row r="3560" spans="1:16" ht="15.75" customHeight="1" x14ac:dyDescent="0.25">
      <c r="A3560" s="119" t="s">
        <v>2702</v>
      </c>
      <c r="B3560" s="126" t="s">
        <v>974</v>
      </c>
      <c r="C3560" s="106">
        <v>1493434.84</v>
      </c>
      <c r="D3560" s="106"/>
      <c r="E3560" s="106"/>
      <c r="F3560" s="106"/>
      <c r="G3560" s="91">
        <f t="shared" si="48"/>
        <v>1493434.84</v>
      </c>
      <c r="H3560" s="102">
        <v>43607</v>
      </c>
      <c r="I3560" s="102">
        <v>43651</v>
      </c>
      <c r="J3560" s="29"/>
      <c r="K3560" s="29"/>
      <c r="L3560" s="29"/>
      <c r="M3560" s="162" t="s">
        <v>6</v>
      </c>
      <c r="N3560" s="162">
        <v>1</v>
      </c>
      <c r="O3560" s="108">
        <v>736.4</v>
      </c>
      <c r="P3560" s="29">
        <v>2019</v>
      </c>
    </row>
    <row r="3561" spans="1:16" ht="15.75" customHeight="1" x14ac:dyDescent="0.25">
      <c r="A3561" s="119" t="s">
        <v>2786</v>
      </c>
      <c r="B3561" s="126" t="s">
        <v>782</v>
      </c>
      <c r="C3561" s="106">
        <v>2184832.7999999998</v>
      </c>
      <c r="D3561" s="106"/>
      <c r="E3561" s="106"/>
      <c r="F3561" s="106"/>
      <c r="G3561" s="91">
        <f t="shared" si="48"/>
        <v>2184832.7999999998</v>
      </c>
      <c r="H3561" s="102">
        <v>43622</v>
      </c>
      <c r="I3561" s="102">
        <v>43661</v>
      </c>
      <c r="J3561" s="29"/>
      <c r="K3561" s="29"/>
      <c r="L3561" s="29"/>
      <c r="M3561" s="162" t="s">
        <v>5</v>
      </c>
      <c r="N3561" s="162">
        <v>1</v>
      </c>
      <c r="O3561" s="108">
        <v>616.17999999999995</v>
      </c>
      <c r="P3561" s="29">
        <v>2019</v>
      </c>
    </row>
    <row r="3562" spans="1:16" ht="15.75" customHeight="1" x14ac:dyDescent="0.25">
      <c r="A3562" s="113" t="s">
        <v>2787</v>
      </c>
      <c r="B3562" s="18" t="s">
        <v>782</v>
      </c>
      <c r="C3562" s="106">
        <v>2518236</v>
      </c>
      <c r="D3562" s="106"/>
      <c r="E3562" s="106"/>
      <c r="F3562" s="106"/>
      <c r="G3562" s="91">
        <f t="shared" si="48"/>
        <v>2518236</v>
      </c>
      <c r="H3562" s="102">
        <v>43622</v>
      </c>
      <c r="I3562" s="102">
        <v>43661</v>
      </c>
      <c r="J3562" s="29"/>
      <c r="K3562" s="29"/>
      <c r="L3562" s="29"/>
      <c r="M3562" s="162" t="s">
        <v>5</v>
      </c>
      <c r="N3562" s="162">
        <v>1</v>
      </c>
      <c r="O3562" s="162">
        <v>817.4</v>
      </c>
      <c r="P3562" s="29">
        <v>2019</v>
      </c>
    </row>
    <row r="3563" spans="1:16" ht="15.75" customHeight="1" x14ac:dyDescent="0.25">
      <c r="A3563" s="113" t="s">
        <v>2281</v>
      </c>
      <c r="B3563" s="18" t="s">
        <v>1347</v>
      </c>
      <c r="C3563" s="106">
        <v>1208941.6499999999</v>
      </c>
      <c r="D3563" s="106"/>
      <c r="E3563" s="106"/>
      <c r="F3563" s="106"/>
      <c r="G3563" s="91">
        <f t="shared" si="48"/>
        <v>1208941.6499999999</v>
      </c>
      <c r="H3563" s="102">
        <v>43623</v>
      </c>
      <c r="I3563" s="102">
        <v>43656</v>
      </c>
      <c r="J3563" s="29"/>
      <c r="K3563" s="29"/>
      <c r="L3563" s="29"/>
      <c r="M3563" s="162" t="s">
        <v>6</v>
      </c>
      <c r="N3563" s="162">
        <v>1</v>
      </c>
      <c r="O3563" s="162">
        <v>279.10000000000002</v>
      </c>
      <c r="P3563" s="29">
        <v>2019</v>
      </c>
    </row>
    <row r="3564" spans="1:16" ht="15.75" customHeight="1" x14ac:dyDescent="0.25">
      <c r="A3564" s="113" t="s">
        <v>2459</v>
      </c>
      <c r="B3564" s="18" t="s">
        <v>2852</v>
      </c>
      <c r="C3564" s="106">
        <v>2364967.2000000002</v>
      </c>
      <c r="D3564" s="106"/>
      <c r="E3564" s="106"/>
      <c r="F3564" s="106"/>
      <c r="G3564" s="91">
        <f t="shared" si="48"/>
        <v>2364967.2000000002</v>
      </c>
      <c r="H3564" s="102">
        <v>43616</v>
      </c>
      <c r="I3564" s="102">
        <v>43664</v>
      </c>
      <c r="J3564" s="29"/>
      <c r="K3564" s="29"/>
      <c r="L3564" s="29"/>
      <c r="M3564" s="162" t="s">
        <v>5</v>
      </c>
      <c r="N3564" s="162">
        <v>1</v>
      </c>
      <c r="O3564" s="162">
        <v>1009</v>
      </c>
      <c r="P3564" s="29">
        <v>2019</v>
      </c>
    </row>
    <row r="3565" spans="1:16" ht="15.75" customHeight="1" x14ac:dyDescent="0.25">
      <c r="A3565" s="113" t="s">
        <v>2282</v>
      </c>
      <c r="B3565" s="18" t="s">
        <v>3083</v>
      </c>
      <c r="C3565" s="106">
        <v>340097.9</v>
      </c>
      <c r="D3565" s="106"/>
      <c r="E3565" s="106"/>
      <c r="F3565" s="106"/>
      <c r="G3565" s="91">
        <f t="shared" si="48"/>
        <v>340097.9</v>
      </c>
      <c r="H3565" s="102">
        <v>43545</v>
      </c>
      <c r="I3565" s="102">
        <v>43675</v>
      </c>
      <c r="J3565" s="29"/>
      <c r="K3565" s="29"/>
      <c r="L3565" s="29"/>
      <c r="M3565" s="162" t="s">
        <v>3521</v>
      </c>
      <c r="N3565" s="162">
        <v>2</v>
      </c>
      <c r="O3565" s="162">
        <v>733.2</v>
      </c>
      <c r="P3565" s="29">
        <v>2019</v>
      </c>
    </row>
    <row r="3566" spans="1:16" ht="15.75" customHeight="1" x14ac:dyDescent="0.25">
      <c r="A3566" s="113" t="s">
        <v>2463</v>
      </c>
      <c r="B3566" s="18" t="s">
        <v>2852</v>
      </c>
      <c r="C3566" s="106">
        <v>2242753.2000000002</v>
      </c>
      <c r="D3566" s="106"/>
      <c r="E3566" s="106"/>
      <c r="F3566" s="106"/>
      <c r="G3566" s="91">
        <f t="shared" si="48"/>
        <v>2242753.2000000002</v>
      </c>
      <c r="H3566" s="102">
        <v>43616</v>
      </c>
      <c r="I3566" s="102">
        <v>43664</v>
      </c>
      <c r="J3566" s="29"/>
      <c r="K3566" s="29"/>
      <c r="L3566" s="29"/>
      <c r="M3566" s="162" t="s">
        <v>5</v>
      </c>
      <c r="N3566" s="162">
        <v>1</v>
      </c>
      <c r="O3566" s="162">
        <v>1029.2</v>
      </c>
      <c r="P3566" s="29">
        <v>2019</v>
      </c>
    </row>
    <row r="3567" spans="1:16" ht="15.75" customHeight="1" x14ac:dyDescent="0.25">
      <c r="A3567" s="113" t="s">
        <v>2759</v>
      </c>
      <c r="B3567" s="18" t="s">
        <v>2098</v>
      </c>
      <c r="C3567" s="106">
        <v>1672792.14</v>
      </c>
      <c r="D3567" s="106"/>
      <c r="E3567" s="106"/>
      <c r="F3567" s="106"/>
      <c r="G3567" s="91">
        <f t="shared" si="48"/>
        <v>1672792.14</v>
      </c>
      <c r="H3567" s="102">
        <v>43654</v>
      </c>
      <c r="I3567" s="102">
        <v>43684</v>
      </c>
      <c r="J3567" s="29"/>
      <c r="K3567" s="29"/>
      <c r="L3567" s="29"/>
      <c r="M3567" s="162" t="s">
        <v>6</v>
      </c>
      <c r="N3567" s="162">
        <v>1</v>
      </c>
      <c r="O3567" s="162">
        <v>747</v>
      </c>
      <c r="P3567" s="29">
        <v>2019</v>
      </c>
    </row>
    <row r="3568" spans="1:16" ht="15.75" customHeight="1" x14ac:dyDescent="0.25">
      <c r="A3568" s="113" t="s">
        <v>3290</v>
      </c>
      <c r="B3568" s="18" t="s">
        <v>2585</v>
      </c>
      <c r="C3568" s="106">
        <v>1468286.52</v>
      </c>
      <c r="D3568" s="106"/>
      <c r="E3568" s="106"/>
      <c r="F3568" s="106"/>
      <c r="G3568" s="91">
        <f t="shared" si="48"/>
        <v>1468286.52</v>
      </c>
      <c r="H3568" s="102">
        <v>43663</v>
      </c>
      <c r="I3568" s="102">
        <v>43698</v>
      </c>
      <c r="J3568" s="29"/>
      <c r="K3568" s="29"/>
      <c r="L3568" s="29"/>
      <c r="M3568" s="162" t="s">
        <v>1213</v>
      </c>
      <c r="N3568" s="162">
        <v>1</v>
      </c>
      <c r="O3568" s="162">
        <v>650.6</v>
      </c>
      <c r="P3568" s="29">
        <v>2019</v>
      </c>
    </row>
    <row r="3569" spans="1:16" ht="15.75" customHeight="1" x14ac:dyDescent="0.25">
      <c r="A3569" s="113" t="s">
        <v>2790</v>
      </c>
      <c r="B3569" s="18" t="s">
        <v>2373</v>
      </c>
      <c r="C3569" s="106">
        <v>1763036.4</v>
      </c>
      <c r="D3569" s="106"/>
      <c r="E3569" s="106"/>
      <c r="F3569" s="106"/>
      <c r="G3569" s="91">
        <f t="shared" si="48"/>
        <v>1763036.4</v>
      </c>
      <c r="H3569" s="102">
        <v>43627</v>
      </c>
      <c r="I3569" s="102">
        <v>43698</v>
      </c>
      <c r="J3569" s="29"/>
      <c r="K3569" s="29"/>
      <c r="L3569" s="29"/>
      <c r="M3569" s="162" t="s">
        <v>1213</v>
      </c>
      <c r="N3569" s="162">
        <v>1</v>
      </c>
      <c r="O3569" s="162">
        <v>656.2</v>
      </c>
      <c r="P3569" s="29">
        <v>2019</v>
      </c>
    </row>
    <row r="3570" spans="1:16" ht="15.75" customHeight="1" x14ac:dyDescent="0.25">
      <c r="A3570" s="113" t="s">
        <v>2046</v>
      </c>
      <c r="B3570" s="18" t="s">
        <v>782</v>
      </c>
      <c r="C3570" s="106">
        <v>2117734.44</v>
      </c>
      <c r="D3570" s="106"/>
      <c r="E3570" s="106"/>
      <c r="F3570" s="106"/>
      <c r="G3570" s="91">
        <f t="shared" si="48"/>
        <v>2117734.44</v>
      </c>
      <c r="H3570" s="102">
        <v>43619</v>
      </c>
      <c r="I3570" s="102">
        <v>43699</v>
      </c>
      <c r="J3570" s="29"/>
      <c r="K3570" s="29"/>
      <c r="L3570" s="29"/>
      <c r="M3570" s="162" t="s">
        <v>6</v>
      </c>
      <c r="N3570" s="162">
        <v>1</v>
      </c>
      <c r="O3570" s="162">
        <v>656.3</v>
      </c>
      <c r="P3570" s="29">
        <v>2019</v>
      </c>
    </row>
    <row r="3571" spans="1:16" ht="15.75" customHeight="1" x14ac:dyDescent="0.25">
      <c r="A3571" s="113" t="s">
        <v>990</v>
      </c>
      <c r="B3571" s="18" t="s">
        <v>757</v>
      </c>
      <c r="C3571" s="106">
        <v>551166.14</v>
      </c>
      <c r="D3571" s="106"/>
      <c r="E3571" s="106"/>
      <c r="F3571" s="106"/>
      <c r="G3571" s="91">
        <f t="shared" si="48"/>
        <v>551166.14</v>
      </c>
      <c r="H3571" s="102">
        <v>43658</v>
      </c>
      <c r="I3571" s="102">
        <v>43685</v>
      </c>
      <c r="J3571" s="29"/>
      <c r="K3571" s="29"/>
      <c r="L3571" s="29"/>
      <c r="M3571" s="162" t="s">
        <v>2380</v>
      </c>
      <c r="N3571" s="162">
        <v>2</v>
      </c>
      <c r="O3571" s="162">
        <v>1067.8</v>
      </c>
      <c r="P3571" s="29">
        <v>2019</v>
      </c>
    </row>
    <row r="3572" spans="1:16" ht="15.75" customHeight="1" x14ac:dyDescent="0.25">
      <c r="A3572" s="113" t="s">
        <v>2377</v>
      </c>
      <c r="B3572" s="18" t="s">
        <v>2852</v>
      </c>
      <c r="C3572" s="106">
        <v>85346.4</v>
      </c>
      <c r="D3572" s="106"/>
      <c r="E3572" s="106"/>
      <c r="F3572" s="106"/>
      <c r="G3572" s="91">
        <f t="shared" si="48"/>
        <v>85346.4</v>
      </c>
      <c r="H3572" s="102">
        <v>43616</v>
      </c>
      <c r="I3572" s="102">
        <v>43682</v>
      </c>
      <c r="J3572" s="29"/>
      <c r="K3572" s="29"/>
      <c r="L3572" s="29"/>
      <c r="M3572" s="162" t="s">
        <v>1229</v>
      </c>
      <c r="N3572" s="162">
        <v>1</v>
      </c>
      <c r="O3572" s="162">
        <v>773.8</v>
      </c>
      <c r="P3572" s="29">
        <v>2019</v>
      </c>
    </row>
    <row r="3573" spans="1:16" s="163" customFormat="1" ht="15.75" customHeight="1" x14ac:dyDescent="0.25">
      <c r="A3573" s="80" t="s">
        <v>2472</v>
      </c>
      <c r="B3573" s="18" t="s">
        <v>63</v>
      </c>
      <c r="C3573" s="91">
        <v>212811.6</v>
      </c>
      <c r="D3573" s="91"/>
      <c r="E3573" s="91"/>
      <c r="F3573" s="91"/>
      <c r="G3573" s="91">
        <f t="shared" si="48"/>
        <v>212811.6</v>
      </c>
      <c r="H3573" s="120">
        <v>43621</v>
      </c>
      <c r="I3573" s="120">
        <v>43698</v>
      </c>
      <c r="J3573" s="120"/>
      <c r="K3573" s="120"/>
      <c r="L3573" s="162"/>
      <c r="M3573" s="162" t="s">
        <v>724</v>
      </c>
      <c r="N3573" s="162">
        <v>1</v>
      </c>
      <c r="O3573" s="162">
        <v>756.2</v>
      </c>
      <c r="P3573" s="29">
        <v>2019</v>
      </c>
    </row>
    <row r="3574" spans="1:16" s="163" customFormat="1" ht="15.75" customHeight="1" x14ac:dyDescent="0.25">
      <c r="A3574" s="80" t="s">
        <v>2473</v>
      </c>
      <c r="B3574" s="18" t="s">
        <v>63</v>
      </c>
      <c r="C3574" s="91">
        <v>204038.39999999999</v>
      </c>
      <c r="D3574" s="91"/>
      <c r="E3574" s="91"/>
      <c r="F3574" s="91"/>
      <c r="G3574" s="91">
        <f t="shared" si="48"/>
        <v>204038.39999999999</v>
      </c>
      <c r="H3574" s="120">
        <v>43621</v>
      </c>
      <c r="I3574" s="120">
        <v>43698</v>
      </c>
      <c r="J3574" s="120"/>
      <c r="K3574" s="120"/>
      <c r="L3574" s="162"/>
      <c r="M3574" s="162" t="s">
        <v>724</v>
      </c>
      <c r="N3574" s="162">
        <v>1</v>
      </c>
      <c r="O3574" s="162">
        <v>802.5</v>
      </c>
      <c r="P3574" s="29">
        <v>2019</v>
      </c>
    </row>
    <row r="3575" spans="1:16" s="163" customFormat="1" ht="15.75" customHeight="1" x14ac:dyDescent="0.25">
      <c r="A3575" s="80" t="s">
        <v>2789</v>
      </c>
      <c r="B3575" s="18" t="s">
        <v>782</v>
      </c>
      <c r="C3575" s="91">
        <v>1480304.4</v>
      </c>
      <c r="D3575" s="91"/>
      <c r="E3575" s="91"/>
      <c r="F3575" s="91"/>
      <c r="G3575" s="91">
        <f t="shared" si="48"/>
        <v>1480304.4</v>
      </c>
      <c r="H3575" s="120">
        <v>43692</v>
      </c>
      <c r="I3575" s="120">
        <v>43698</v>
      </c>
      <c r="J3575" s="120"/>
      <c r="K3575" s="120"/>
      <c r="L3575" s="162"/>
      <c r="M3575" s="162" t="s">
        <v>5</v>
      </c>
      <c r="N3575" s="162">
        <v>1</v>
      </c>
      <c r="O3575" s="162">
        <v>1451.4</v>
      </c>
      <c r="P3575" s="29">
        <v>2019</v>
      </c>
    </row>
    <row r="3576" spans="1:16" s="163" customFormat="1" ht="15.75" customHeight="1" x14ac:dyDescent="0.25">
      <c r="A3576" s="80" t="s">
        <v>1982</v>
      </c>
      <c r="B3576" s="18" t="s">
        <v>245</v>
      </c>
      <c r="C3576" s="91">
        <v>444810</v>
      </c>
      <c r="D3576" s="91"/>
      <c r="E3576" s="91"/>
      <c r="F3576" s="91"/>
      <c r="G3576" s="91">
        <f t="shared" si="48"/>
        <v>444810</v>
      </c>
      <c r="H3576" s="120">
        <v>43662</v>
      </c>
      <c r="I3576" s="120">
        <v>43704</v>
      </c>
      <c r="J3576" s="120"/>
      <c r="K3576" s="120"/>
      <c r="L3576" s="162"/>
      <c r="M3576" s="162" t="s">
        <v>1582</v>
      </c>
      <c r="N3576" s="162">
        <v>1</v>
      </c>
      <c r="O3576" s="29">
        <v>785.6</v>
      </c>
      <c r="P3576" s="29">
        <v>2019</v>
      </c>
    </row>
    <row r="3577" spans="1:16" s="163" customFormat="1" ht="15.75" customHeight="1" x14ac:dyDescent="0.25">
      <c r="A3577" s="80" t="s">
        <v>2431</v>
      </c>
      <c r="B3577" s="18" t="s">
        <v>245</v>
      </c>
      <c r="C3577" s="91">
        <v>1843058.4</v>
      </c>
      <c r="D3577" s="91"/>
      <c r="E3577" s="91"/>
      <c r="F3577" s="91"/>
      <c r="G3577" s="91">
        <f t="shared" si="48"/>
        <v>1843058.4</v>
      </c>
      <c r="H3577" s="120">
        <v>43662</v>
      </c>
      <c r="I3577" s="120">
        <v>43704</v>
      </c>
      <c r="J3577" s="120"/>
      <c r="K3577" s="120"/>
      <c r="L3577" s="162"/>
      <c r="M3577" s="162" t="s">
        <v>6</v>
      </c>
      <c r="N3577" s="162">
        <v>1</v>
      </c>
      <c r="O3577" s="162">
        <v>722.1</v>
      </c>
      <c r="P3577" s="29">
        <v>2019</v>
      </c>
    </row>
    <row r="3578" spans="1:16" s="163" customFormat="1" ht="15.75" customHeight="1" x14ac:dyDescent="0.25">
      <c r="A3578" s="113" t="s">
        <v>2934</v>
      </c>
      <c r="B3578" s="18" t="s">
        <v>3572</v>
      </c>
      <c r="C3578" s="91">
        <v>1333305.19</v>
      </c>
      <c r="D3578" s="91"/>
      <c r="E3578" s="91"/>
      <c r="F3578" s="91"/>
      <c r="G3578" s="91">
        <f t="shared" si="48"/>
        <v>1333305.19</v>
      </c>
      <c r="H3578" s="120">
        <v>43700</v>
      </c>
      <c r="I3578" s="120">
        <v>43704</v>
      </c>
      <c r="J3578" s="120"/>
      <c r="K3578" s="120"/>
      <c r="L3578" s="162"/>
      <c r="M3578" s="162" t="s">
        <v>5</v>
      </c>
      <c r="N3578" s="162">
        <v>1</v>
      </c>
      <c r="O3578" s="162">
        <v>929.6</v>
      </c>
      <c r="P3578" s="29">
        <v>2019</v>
      </c>
    </row>
    <row r="3579" spans="1:16" s="163" customFormat="1" ht="15.75" customHeight="1" x14ac:dyDescent="0.25">
      <c r="A3579" s="113" t="s">
        <v>2430</v>
      </c>
      <c r="B3579" s="18" t="s">
        <v>42</v>
      </c>
      <c r="C3579" s="91">
        <v>1093272</v>
      </c>
      <c r="D3579" s="91"/>
      <c r="E3579" s="91"/>
      <c r="F3579" s="91"/>
      <c r="G3579" s="91">
        <f t="shared" si="48"/>
        <v>1093272</v>
      </c>
      <c r="H3579" s="120">
        <v>43633</v>
      </c>
      <c r="I3579" s="120">
        <v>43700</v>
      </c>
      <c r="J3579" s="120"/>
      <c r="K3579" s="120"/>
      <c r="L3579" s="162"/>
      <c r="M3579" s="84" t="s">
        <v>6</v>
      </c>
      <c r="N3579" s="162">
        <v>1</v>
      </c>
      <c r="O3579" s="162">
        <v>638.04</v>
      </c>
      <c r="P3579" s="29">
        <v>2019</v>
      </c>
    </row>
    <row r="3580" spans="1:16" s="163" customFormat="1" ht="15.75" customHeight="1" x14ac:dyDescent="0.25">
      <c r="A3580" s="113" t="s">
        <v>2440</v>
      </c>
      <c r="B3580" s="18" t="s">
        <v>2852</v>
      </c>
      <c r="C3580" s="177">
        <v>2658132</v>
      </c>
      <c r="D3580" s="91"/>
      <c r="E3580" s="91"/>
      <c r="F3580" s="91"/>
      <c r="G3580" s="91">
        <f t="shared" si="48"/>
        <v>2658132</v>
      </c>
      <c r="H3580" s="120">
        <v>43623</v>
      </c>
      <c r="I3580" s="120">
        <v>43705</v>
      </c>
      <c r="J3580" s="120"/>
      <c r="K3580" s="120"/>
      <c r="L3580" s="162"/>
      <c r="M3580" s="84" t="s">
        <v>5</v>
      </c>
      <c r="N3580" s="162">
        <v>1</v>
      </c>
      <c r="O3580" s="112">
        <v>278.8</v>
      </c>
      <c r="P3580" s="29">
        <v>2019</v>
      </c>
    </row>
    <row r="3581" spans="1:16" s="163" customFormat="1" ht="15.75" customHeight="1" x14ac:dyDescent="0.25">
      <c r="A3581" s="113" t="s">
        <v>2784</v>
      </c>
      <c r="B3581" s="18" t="s">
        <v>2852</v>
      </c>
      <c r="C3581" s="177">
        <v>1323850.8</v>
      </c>
      <c r="D3581" s="91"/>
      <c r="E3581" s="91"/>
      <c r="F3581" s="91"/>
      <c r="G3581" s="91">
        <f t="shared" si="48"/>
        <v>1323850.8</v>
      </c>
      <c r="H3581" s="120">
        <v>43658</v>
      </c>
      <c r="I3581" s="120">
        <v>43705</v>
      </c>
      <c r="J3581" s="120"/>
      <c r="K3581" s="120"/>
      <c r="L3581" s="162"/>
      <c r="M3581" s="84" t="s">
        <v>5</v>
      </c>
      <c r="N3581" s="162">
        <v>1</v>
      </c>
      <c r="O3581" s="112">
        <v>393.2</v>
      </c>
      <c r="P3581" s="29">
        <v>2019</v>
      </c>
    </row>
    <row r="3582" spans="1:16" s="163" customFormat="1" ht="15.75" customHeight="1" x14ac:dyDescent="0.25">
      <c r="A3582" s="113" t="s">
        <v>2821</v>
      </c>
      <c r="B3582" s="18" t="s">
        <v>3543</v>
      </c>
      <c r="C3582" s="177">
        <v>987807.6</v>
      </c>
      <c r="D3582" s="91"/>
      <c r="E3582" s="91"/>
      <c r="F3582" s="91"/>
      <c r="G3582" s="91">
        <f t="shared" si="48"/>
        <v>987807.6</v>
      </c>
      <c r="H3582" s="120">
        <v>43696</v>
      </c>
      <c r="I3582" s="120">
        <v>43717</v>
      </c>
      <c r="J3582" s="120"/>
      <c r="K3582" s="120"/>
      <c r="L3582" s="162"/>
      <c r="M3582" s="84" t="s">
        <v>1161</v>
      </c>
      <c r="N3582" s="162">
        <v>1</v>
      </c>
      <c r="O3582" s="112">
        <v>883.6</v>
      </c>
      <c r="P3582" s="29">
        <v>2019</v>
      </c>
    </row>
    <row r="3583" spans="1:16" s="65" customFormat="1" ht="15.75" customHeight="1" x14ac:dyDescent="0.2">
      <c r="A3583" s="104" t="s">
        <v>2462</v>
      </c>
      <c r="B3583" s="18" t="s">
        <v>2852</v>
      </c>
      <c r="C3583" s="106">
        <v>1253257.2</v>
      </c>
      <c r="D3583" s="120"/>
      <c r="E3583" s="162"/>
      <c r="F3583" s="162"/>
      <c r="G3583" s="91">
        <f t="shared" si="48"/>
        <v>1253257.2</v>
      </c>
      <c r="H3583" s="120">
        <v>43615</v>
      </c>
      <c r="I3583" s="120">
        <v>43693</v>
      </c>
      <c r="J3583" s="70"/>
      <c r="K3583" s="162"/>
      <c r="L3583" s="162"/>
      <c r="M3583" s="84" t="s">
        <v>5</v>
      </c>
      <c r="N3583" s="162">
        <v>1</v>
      </c>
      <c r="O3583" s="162">
        <v>320.10000000000002</v>
      </c>
      <c r="P3583" s="29">
        <v>2019</v>
      </c>
    </row>
    <row r="3584" spans="1:16" s="65" customFormat="1" ht="15.75" customHeight="1" x14ac:dyDescent="0.2">
      <c r="A3584" s="104" t="s">
        <v>2953</v>
      </c>
      <c r="B3584" s="18" t="s">
        <v>3544</v>
      </c>
      <c r="C3584" s="106">
        <v>2810276.59</v>
      </c>
      <c r="D3584" s="120"/>
      <c r="E3584" s="162"/>
      <c r="F3584" s="162"/>
      <c r="G3584" s="91">
        <f t="shared" si="48"/>
        <v>2810276.59</v>
      </c>
      <c r="H3584" s="120">
        <v>43672</v>
      </c>
      <c r="I3584" s="120">
        <v>43721</v>
      </c>
      <c r="J3584" s="70"/>
      <c r="K3584" s="162"/>
      <c r="L3584" s="162"/>
      <c r="M3584" s="84" t="s">
        <v>5</v>
      </c>
      <c r="N3584" s="162">
        <v>1</v>
      </c>
      <c r="O3584" s="162">
        <v>727.6</v>
      </c>
      <c r="P3584" s="29">
        <v>2019</v>
      </c>
    </row>
    <row r="3585" spans="1:16" s="163" customFormat="1" ht="15.75" customHeight="1" x14ac:dyDescent="0.25">
      <c r="A3585" s="113" t="s">
        <v>3023</v>
      </c>
      <c r="B3585" s="18" t="s">
        <v>3544</v>
      </c>
      <c r="C3585" s="177">
        <v>3946321.65</v>
      </c>
      <c r="D3585" s="91"/>
      <c r="E3585" s="91"/>
      <c r="F3585" s="91"/>
      <c r="G3585" s="91">
        <f t="shared" si="48"/>
        <v>3946321.65</v>
      </c>
      <c r="H3585" s="120">
        <v>43678</v>
      </c>
      <c r="I3585" s="120">
        <v>43721</v>
      </c>
      <c r="J3585" s="120"/>
      <c r="K3585" s="120"/>
      <c r="L3585" s="162"/>
      <c r="M3585" s="84" t="s">
        <v>5</v>
      </c>
      <c r="N3585" s="162">
        <v>1</v>
      </c>
      <c r="O3585" s="112">
        <v>1726.1</v>
      </c>
      <c r="P3585" s="29">
        <v>2019</v>
      </c>
    </row>
    <row r="3586" spans="1:16" s="163" customFormat="1" ht="15.75" customHeight="1" x14ac:dyDescent="0.25">
      <c r="A3586" s="113" t="s">
        <v>2442</v>
      </c>
      <c r="B3586" s="18" t="s">
        <v>245</v>
      </c>
      <c r="C3586" s="177">
        <v>1682791.2</v>
      </c>
      <c r="D3586" s="91"/>
      <c r="E3586" s="91"/>
      <c r="F3586" s="91"/>
      <c r="G3586" s="91">
        <f t="shared" si="48"/>
        <v>1682791.2</v>
      </c>
      <c r="H3586" s="120">
        <v>43662</v>
      </c>
      <c r="I3586" s="120">
        <v>43706</v>
      </c>
      <c r="J3586" s="120"/>
      <c r="K3586" s="120"/>
      <c r="L3586" s="162"/>
      <c r="M3586" s="84" t="s">
        <v>6</v>
      </c>
      <c r="N3586" s="162">
        <v>1</v>
      </c>
      <c r="O3586" s="112">
        <v>627.70000000000005</v>
      </c>
      <c r="P3586" s="29">
        <v>2019</v>
      </c>
    </row>
    <row r="3587" spans="1:16" s="163" customFormat="1" ht="15.75" customHeight="1" x14ac:dyDescent="0.25">
      <c r="A3587" s="113" t="s">
        <v>2453</v>
      </c>
      <c r="B3587" s="18" t="s">
        <v>782</v>
      </c>
      <c r="C3587" s="177">
        <v>1100288.46</v>
      </c>
      <c r="D3587" s="91"/>
      <c r="E3587" s="91"/>
      <c r="F3587" s="91"/>
      <c r="G3587" s="91">
        <f t="shared" si="48"/>
        <v>1100288.46</v>
      </c>
      <c r="H3587" s="120">
        <v>43620</v>
      </c>
      <c r="I3587" s="120">
        <v>43705</v>
      </c>
      <c r="J3587" s="120"/>
      <c r="K3587" s="120"/>
      <c r="L3587" s="162"/>
      <c r="M3587" s="84" t="s">
        <v>6</v>
      </c>
      <c r="N3587" s="162">
        <v>1</v>
      </c>
      <c r="O3587" s="112">
        <v>340.3</v>
      </c>
      <c r="P3587" s="29">
        <v>2019</v>
      </c>
    </row>
    <row r="3588" spans="1:16" s="65" customFormat="1" ht="15.75" customHeight="1" x14ac:dyDescent="0.2">
      <c r="A3588" s="104" t="s">
        <v>2080</v>
      </c>
      <c r="B3588" s="18" t="s">
        <v>1611</v>
      </c>
      <c r="C3588" s="106">
        <v>361793.87</v>
      </c>
      <c r="D3588" s="120"/>
      <c r="E3588" s="162"/>
      <c r="F3588" s="162"/>
      <c r="G3588" s="91">
        <f t="shared" si="48"/>
        <v>361793.87</v>
      </c>
      <c r="H3588" s="120">
        <v>43613</v>
      </c>
      <c r="I3588" s="120">
        <v>43683</v>
      </c>
      <c r="J3588" s="70"/>
      <c r="K3588" s="162"/>
      <c r="L3588" s="162"/>
      <c r="M3588" s="84" t="s">
        <v>3518</v>
      </c>
      <c r="N3588" s="162">
        <v>3</v>
      </c>
      <c r="O3588" s="162">
        <v>689.28</v>
      </c>
      <c r="P3588" s="115">
        <v>2019</v>
      </c>
    </row>
    <row r="3589" spans="1:16" s="65" customFormat="1" ht="15.75" customHeight="1" x14ac:dyDescent="0.2">
      <c r="A3589" s="104" t="s">
        <v>3492</v>
      </c>
      <c r="B3589" s="18" t="s">
        <v>3543</v>
      </c>
      <c r="C3589" s="178">
        <v>4040590.8</v>
      </c>
      <c r="D3589" s="120"/>
      <c r="E3589" s="162"/>
      <c r="F3589" s="162"/>
      <c r="G3589" s="91">
        <f t="shared" si="48"/>
        <v>4040590.8</v>
      </c>
      <c r="H3589" s="120">
        <v>43727</v>
      </c>
      <c r="I3589" s="120">
        <v>43739</v>
      </c>
      <c r="J3589" s="70"/>
      <c r="K3589" s="162"/>
      <c r="L3589" s="162"/>
      <c r="M3589" s="84" t="s">
        <v>5</v>
      </c>
      <c r="N3589" s="162">
        <v>1</v>
      </c>
      <c r="O3589" s="162">
        <v>1003.5</v>
      </c>
      <c r="P3589" s="115">
        <v>2019</v>
      </c>
    </row>
    <row r="3590" spans="1:16" s="65" customFormat="1" ht="15.75" customHeight="1" x14ac:dyDescent="0.2">
      <c r="A3590" s="104" t="s">
        <v>2862</v>
      </c>
      <c r="B3590" s="18" t="s">
        <v>782</v>
      </c>
      <c r="C3590" s="106">
        <v>2893402.8</v>
      </c>
      <c r="D3590" s="120"/>
      <c r="E3590" s="162"/>
      <c r="F3590" s="162"/>
      <c r="G3590" s="91">
        <f t="shared" si="48"/>
        <v>2893402.8</v>
      </c>
      <c r="H3590" s="120">
        <v>43699</v>
      </c>
      <c r="I3590" s="120">
        <v>43713</v>
      </c>
      <c r="J3590" s="70"/>
      <c r="K3590" s="162"/>
      <c r="L3590" s="162"/>
      <c r="M3590" s="84" t="s">
        <v>5</v>
      </c>
      <c r="N3590" s="162">
        <v>1</v>
      </c>
      <c r="O3590" s="162">
        <v>723.2</v>
      </c>
      <c r="P3590" s="115">
        <v>2019</v>
      </c>
    </row>
    <row r="3591" spans="1:16" s="65" customFormat="1" ht="15.75" customHeight="1" x14ac:dyDescent="0.2">
      <c r="A3591" s="104" t="s">
        <v>2863</v>
      </c>
      <c r="B3591" s="18" t="s">
        <v>782</v>
      </c>
      <c r="C3591" s="106">
        <v>2880702</v>
      </c>
      <c r="D3591" s="120"/>
      <c r="E3591" s="162"/>
      <c r="F3591" s="162"/>
      <c r="G3591" s="91">
        <f t="shared" si="48"/>
        <v>2880702</v>
      </c>
      <c r="H3591" s="120">
        <v>43699</v>
      </c>
      <c r="I3591" s="120">
        <v>43713</v>
      </c>
      <c r="J3591" s="70"/>
      <c r="K3591" s="162"/>
      <c r="L3591" s="162"/>
      <c r="M3591" s="84" t="s">
        <v>5</v>
      </c>
      <c r="N3591" s="162">
        <v>1</v>
      </c>
      <c r="O3591" s="162">
        <v>734.9</v>
      </c>
      <c r="P3591" s="115">
        <v>2019</v>
      </c>
    </row>
    <row r="3592" spans="1:16" s="65" customFormat="1" ht="15.75" customHeight="1" x14ac:dyDescent="0.2">
      <c r="A3592" s="104" t="s">
        <v>2864</v>
      </c>
      <c r="B3592" s="18" t="s">
        <v>782</v>
      </c>
      <c r="C3592" s="106">
        <v>2598038.4</v>
      </c>
      <c r="D3592" s="120"/>
      <c r="E3592" s="162"/>
      <c r="F3592" s="162"/>
      <c r="G3592" s="91">
        <f t="shared" si="48"/>
        <v>2598038.4</v>
      </c>
      <c r="H3592" s="120">
        <v>43699</v>
      </c>
      <c r="I3592" s="120">
        <v>43713</v>
      </c>
      <c r="J3592" s="70"/>
      <c r="K3592" s="162"/>
      <c r="L3592" s="162"/>
      <c r="M3592" s="84" t="s">
        <v>5</v>
      </c>
      <c r="N3592" s="162">
        <v>1</v>
      </c>
      <c r="O3592" s="162">
        <v>761.7</v>
      </c>
      <c r="P3592" s="115">
        <v>2019</v>
      </c>
    </row>
    <row r="3593" spans="1:16" s="65" customFormat="1" ht="15.75" customHeight="1" x14ac:dyDescent="0.2">
      <c r="A3593" s="104" t="s">
        <v>3147</v>
      </c>
      <c r="B3593" s="18" t="s">
        <v>2112</v>
      </c>
      <c r="C3593" s="106">
        <v>3849372.67</v>
      </c>
      <c r="D3593" s="120"/>
      <c r="E3593" s="162"/>
      <c r="F3593" s="162"/>
      <c r="G3593" s="91">
        <f t="shared" si="48"/>
        <v>3849372.67</v>
      </c>
      <c r="H3593" s="120">
        <v>43700</v>
      </c>
      <c r="I3593" s="120">
        <v>43713</v>
      </c>
      <c r="J3593" s="70"/>
      <c r="K3593" s="162"/>
      <c r="L3593" s="162"/>
      <c r="M3593" s="84" t="s">
        <v>5</v>
      </c>
      <c r="N3593" s="162">
        <v>1</v>
      </c>
      <c r="O3593" s="162">
        <v>3597.6</v>
      </c>
      <c r="P3593" s="115">
        <v>2019</v>
      </c>
    </row>
    <row r="3594" spans="1:16" s="65" customFormat="1" ht="15.75" customHeight="1" x14ac:dyDescent="0.2">
      <c r="A3594" s="104" t="s">
        <v>2470</v>
      </c>
      <c r="B3594" s="18" t="s">
        <v>2852</v>
      </c>
      <c r="C3594" s="106">
        <v>1530379.2</v>
      </c>
      <c r="D3594" s="120"/>
      <c r="E3594" s="162"/>
      <c r="F3594" s="162"/>
      <c r="G3594" s="91">
        <f t="shared" si="48"/>
        <v>1530379.2</v>
      </c>
      <c r="H3594" s="120">
        <v>43672</v>
      </c>
      <c r="I3594" s="120">
        <v>43696</v>
      </c>
      <c r="J3594" s="70"/>
      <c r="K3594" s="162"/>
      <c r="L3594" s="162"/>
      <c r="M3594" s="84" t="s">
        <v>3541</v>
      </c>
      <c r="N3594" s="162">
        <v>1</v>
      </c>
      <c r="O3594" s="162">
        <v>1470.3</v>
      </c>
      <c r="P3594" s="115">
        <v>2019</v>
      </c>
    </row>
    <row r="3595" spans="1:16" s="65" customFormat="1" ht="15.75" customHeight="1" x14ac:dyDescent="0.2">
      <c r="A3595" s="104" t="s">
        <v>2461</v>
      </c>
      <c r="B3595" s="18" t="s">
        <v>2852</v>
      </c>
      <c r="C3595" s="106">
        <v>3294330</v>
      </c>
      <c r="D3595" s="120"/>
      <c r="E3595" s="162"/>
      <c r="F3595" s="162"/>
      <c r="G3595" s="91">
        <f t="shared" si="48"/>
        <v>3294330</v>
      </c>
      <c r="H3595" s="120">
        <v>43615</v>
      </c>
      <c r="I3595" s="120">
        <v>43703</v>
      </c>
      <c r="J3595" s="70"/>
      <c r="K3595" s="162"/>
      <c r="L3595" s="162"/>
      <c r="M3595" s="84" t="s">
        <v>5</v>
      </c>
      <c r="N3595" s="162">
        <v>1</v>
      </c>
      <c r="O3595" s="162">
        <v>1613.7</v>
      </c>
      <c r="P3595" s="115">
        <v>2019</v>
      </c>
    </row>
    <row r="3596" spans="1:16" s="65" customFormat="1" ht="15.75" customHeight="1" x14ac:dyDescent="0.2">
      <c r="A3596" s="104" t="s">
        <v>2429</v>
      </c>
      <c r="B3596" s="18" t="s">
        <v>42</v>
      </c>
      <c r="C3596" s="106">
        <v>1105916.3999999999</v>
      </c>
      <c r="D3596" s="120"/>
      <c r="E3596" s="162"/>
      <c r="F3596" s="162"/>
      <c r="G3596" s="91">
        <f t="shared" si="48"/>
        <v>1105916.3999999999</v>
      </c>
      <c r="H3596" s="120">
        <v>43633</v>
      </c>
      <c r="I3596" s="120">
        <v>43725</v>
      </c>
      <c r="J3596" s="70"/>
      <c r="K3596" s="162"/>
      <c r="L3596" s="162"/>
      <c r="M3596" s="84" t="s">
        <v>6</v>
      </c>
      <c r="N3596" s="162">
        <v>1</v>
      </c>
      <c r="O3596" s="162">
        <v>591.4</v>
      </c>
      <c r="P3596" s="115">
        <v>2019</v>
      </c>
    </row>
    <row r="3597" spans="1:16" s="65" customFormat="1" ht="15.75" customHeight="1" x14ac:dyDescent="0.2">
      <c r="A3597" s="104" t="s">
        <v>2703</v>
      </c>
      <c r="B3597" s="18" t="s">
        <v>42</v>
      </c>
      <c r="C3597" s="106">
        <v>1430984.4</v>
      </c>
      <c r="D3597" s="120"/>
      <c r="E3597" s="162"/>
      <c r="F3597" s="162"/>
      <c r="G3597" s="91">
        <f t="shared" si="48"/>
        <v>1430984.4</v>
      </c>
      <c r="H3597" s="120">
        <v>43665</v>
      </c>
      <c r="I3597" s="120">
        <v>43724</v>
      </c>
      <c r="J3597" s="70"/>
      <c r="K3597" s="162"/>
      <c r="L3597" s="162"/>
      <c r="M3597" s="84" t="s">
        <v>6</v>
      </c>
      <c r="N3597" s="162">
        <v>1</v>
      </c>
      <c r="O3597" s="162">
        <v>389</v>
      </c>
      <c r="P3597" s="115">
        <v>2019</v>
      </c>
    </row>
    <row r="3598" spans="1:16" s="65" customFormat="1" ht="15.75" customHeight="1" x14ac:dyDescent="0.2">
      <c r="A3598" s="104" t="s">
        <v>2700</v>
      </c>
      <c r="B3598" s="18" t="s">
        <v>1347</v>
      </c>
      <c r="C3598" s="106">
        <v>2157976.7999999998</v>
      </c>
      <c r="D3598" s="120"/>
      <c r="E3598" s="162"/>
      <c r="F3598" s="162"/>
      <c r="G3598" s="91">
        <f t="shared" si="48"/>
        <v>2157976.7999999998</v>
      </c>
      <c r="H3598" s="120">
        <v>43651</v>
      </c>
      <c r="I3598" s="120">
        <v>43683</v>
      </c>
      <c r="J3598" s="70"/>
      <c r="K3598" s="162"/>
      <c r="L3598" s="162"/>
      <c r="M3598" s="84" t="s">
        <v>5</v>
      </c>
      <c r="N3598" s="162">
        <v>1</v>
      </c>
      <c r="O3598" s="162">
        <v>745.1</v>
      </c>
      <c r="P3598" s="115">
        <v>2019</v>
      </c>
    </row>
    <row r="3599" spans="1:16" s="65" customFormat="1" ht="15.75" customHeight="1" x14ac:dyDescent="0.2">
      <c r="A3599" s="104" t="s">
        <v>2466</v>
      </c>
      <c r="B3599" s="18" t="s">
        <v>2098</v>
      </c>
      <c r="C3599" s="106">
        <v>1565513.25</v>
      </c>
      <c r="D3599" s="120"/>
      <c r="E3599" s="162"/>
      <c r="F3599" s="162"/>
      <c r="G3599" s="91">
        <f t="shared" si="48"/>
        <v>1565513.25</v>
      </c>
      <c r="H3599" s="120">
        <v>43686</v>
      </c>
      <c r="I3599" s="120">
        <v>43704</v>
      </c>
      <c r="J3599" s="70"/>
      <c r="K3599" s="162"/>
      <c r="L3599" s="162"/>
      <c r="M3599" s="84" t="s">
        <v>3542</v>
      </c>
      <c r="N3599" s="162">
        <v>1</v>
      </c>
      <c r="O3599" s="162">
        <v>731.4</v>
      </c>
      <c r="P3599" s="115">
        <v>2019</v>
      </c>
    </row>
    <row r="3600" spans="1:16" s="65" customFormat="1" ht="15.75" customHeight="1" x14ac:dyDescent="0.2">
      <c r="A3600" s="104" t="s">
        <v>2817</v>
      </c>
      <c r="B3600" s="18" t="s">
        <v>2852</v>
      </c>
      <c r="C3600" s="106">
        <v>1903498.8</v>
      </c>
      <c r="D3600" s="120"/>
      <c r="E3600" s="162"/>
      <c r="F3600" s="162"/>
      <c r="G3600" s="91">
        <f t="shared" si="48"/>
        <v>1903498.8</v>
      </c>
      <c r="H3600" s="120">
        <v>43668</v>
      </c>
      <c r="I3600" s="120">
        <v>43710</v>
      </c>
      <c r="J3600" s="70"/>
      <c r="K3600" s="162"/>
      <c r="L3600" s="162"/>
      <c r="M3600" s="84" t="s">
        <v>5</v>
      </c>
      <c r="N3600" s="162">
        <v>1</v>
      </c>
      <c r="O3600" s="162">
        <v>1442.8</v>
      </c>
      <c r="P3600" s="115">
        <v>2019</v>
      </c>
    </row>
    <row r="3601" spans="1:16" s="65" customFormat="1" ht="15.75" customHeight="1" x14ac:dyDescent="0.2">
      <c r="A3601" s="104" t="s">
        <v>2475</v>
      </c>
      <c r="B3601" s="18" t="s">
        <v>1347</v>
      </c>
      <c r="C3601" s="106">
        <v>297929.26</v>
      </c>
      <c r="D3601" s="120"/>
      <c r="E3601" s="162"/>
      <c r="F3601" s="162"/>
      <c r="G3601" s="91">
        <f t="shared" si="48"/>
        <v>297929.26</v>
      </c>
      <c r="H3601" s="120">
        <v>43621</v>
      </c>
      <c r="I3601" s="120">
        <v>43682</v>
      </c>
      <c r="J3601" s="70"/>
      <c r="K3601" s="162"/>
      <c r="L3601" s="162"/>
      <c r="M3601" s="84" t="s">
        <v>3526</v>
      </c>
      <c r="N3601" s="162">
        <v>2</v>
      </c>
      <c r="O3601" s="162">
        <v>761.5</v>
      </c>
      <c r="P3601" s="115">
        <v>2019</v>
      </c>
    </row>
    <row r="3602" spans="1:16" s="65" customFormat="1" ht="15.75" customHeight="1" x14ac:dyDescent="0.2">
      <c r="A3602" s="104" t="s">
        <v>2616</v>
      </c>
      <c r="B3602" s="18" t="s">
        <v>782</v>
      </c>
      <c r="C3602" s="106">
        <v>1502779.2</v>
      </c>
      <c r="D3602" s="120"/>
      <c r="E3602" s="162"/>
      <c r="F3602" s="162"/>
      <c r="G3602" s="91">
        <f t="shared" si="48"/>
        <v>1502779.2</v>
      </c>
      <c r="H3602" s="120">
        <v>43707</v>
      </c>
      <c r="I3602" s="120">
        <v>43724</v>
      </c>
      <c r="J3602" s="70"/>
      <c r="K3602" s="162"/>
      <c r="L3602" s="162"/>
      <c r="M3602" s="84" t="s">
        <v>6</v>
      </c>
      <c r="N3602" s="162">
        <v>1</v>
      </c>
      <c r="O3602" s="162">
        <v>1447</v>
      </c>
      <c r="P3602" s="115">
        <v>2019</v>
      </c>
    </row>
    <row r="3603" spans="1:16" s="65" customFormat="1" ht="15.75" customHeight="1" x14ac:dyDescent="0.2">
      <c r="A3603" s="104" t="s">
        <v>2795</v>
      </c>
      <c r="B3603" s="18" t="s">
        <v>782</v>
      </c>
      <c r="C3603" s="106">
        <v>1003317.6</v>
      </c>
      <c r="D3603" s="120"/>
      <c r="E3603" s="162"/>
      <c r="F3603" s="162"/>
      <c r="G3603" s="91">
        <f t="shared" si="48"/>
        <v>1003317.6</v>
      </c>
      <c r="H3603" s="120">
        <v>43707</v>
      </c>
      <c r="I3603" s="120">
        <v>43724</v>
      </c>
      <c r="J3603" s="70"/>
      <c r="K3603" s="162"/>
      <c r="L3603" s="162"/>
      <c r="M3603" s="84" t="s">
        <v>6</v>
      </c>
      <c r="N3603" s="162">
        <v>1</v>
      </c>
      <c r="O3603" s="162">
        <v>1447.7</v>
      </c>
      <c r="P3603" s="115">
        <v>2019</v>
      </c>
    </row>
    <row r="3604" spans="1:16" s="65" customFormat="1" ht="15.75" customHeight="1" x14ac:dyDescent="0.2">
      <c r="A3604" s="104" t="s">
        <v>2617</v>
      </c>
      <c r="B3604" s="18" t="s">
        <v>2112</v>
      </c>
      <c r="C3604" s="106">
        <v>1059704.83</v>
      </c>
      <c r="D3604" s="120"/>
      <c r="E3604" s="162"/>
      <c r="F3604" s="162"/>
      <c r="G3604" s="91">
        <f t="shared" si="48"/>
        <v>1059704.83</v>
      </c>
      <c r="H3604" s="120">
        <v>43725</v>
      </c>
      <c r="I3604" s="120">
        <v>43742</v>
      </c>
      <c r="J3604" s="70"/>
      <c r="K3604" s="162"/>
      <c r="L3604" s="162"/>
      <c r="M3604" s="84" t="s">
        <v>6</v>
      </c>
      <c r="N3604" s="162">
        <v>1</v>
      </c>
      <c r="O3604" s="162">
        <v>1454.2</v>
      </c>
      <c r="P3604" s="115">
        <v>2019</v>
      </c>
    </row>
    <row r="3605" spans="1:16" s="65" customFormat="1" ht="15.75" customHeight="1" x14ac:dyDescent="0.2">
      <c r="A3605" s="104" t="s">
        <v>2814</v>
      </c>
      <c r="B3605" s="18" t="s">
        <v>2081</v>
      </c>
      <c r="C3605" s="106">
        <v>6440801.5099999998</v>
      </c>
      <c r="D3605" s="120"/>
      <c r="E3605" s="162"/>
      <c r="F3605" s="162"/>
      <c r="G3605" s="91">
        <f t="shared" si="48"/>
        <v>6440801.5099999998</v>
      </c>
      <c r="H3605" s="120">
        <v>43657</v>
      </c>
      <c r="I3605" s="120">
        <v>43664</v>
      </c>
      <c r="J3605" s="70"/>
      <c r="K3605" s="162"/>
      <c r="L3605" s="162"/>
      <c r="M3605" s="84" t="s">
        <v>5</v>
      </c>
      <c r="N3605" s="162">
        <v>1</v>
      </c>
      <c r="O3605" s="162">
        <v>5694.2</v>
      </c>
      <c r="P3605" s="115">
        <v>2019</v>
      </c>
    </row>
    <row r="3606" spans="1:16" s="65" customFormat="1" ht="15.75" customHeight="1" x14ac:dyDescent="0.2">
      <c r="A3606" s="104" t="s">
        <v>2904</v>
      </c>
      <c r="B3606" s="18" t="s">
        <v>3544</v>
      </c>
      <c r="C3606" s="106">
        <v>2247572.85</v>
      </c>
      <c r="D3606" s="120"/>
      <c r="E3606" s="162"/>
      <c r="F3606" s="162"/>
      <c r="G3606" s="91">
        <f t="shared" si="48"/>
        <v>2247572.85</v>
      </c>
      <c r="H3606" s="120">
        <v>43700</v>
      </c>
      <c r="I3606" s="120">
        <v>43749</v>
      </c>
      <c r="J3606" s="70"/>
      <c r="K3606" s="162"/>
      <c r="L3606" s="162"/>
      <c r="M3606" s="84" t="s">
        <v>5</v>
      </c>
      <c r="N3606" s="162">
        <v>1</v>
      </c>
      <c r="O3606" s="162">
        <v>580.4</v>
      </c>
      <c r="P3606" s="115">
        <v>2019</v>
      </c>
    </row>
    <row r="3607" spans="1:16" s="65" customFormat="1" ht="15.75" customHeight="1" x14ac:dyDescent="0.2">
      <c r="A3607" s="104" t="s">
        <v>2785</v>
      </c>
      <c r="B3607" s="18" t="s">
        <v>2081</v>
      </c>
      <c r="C3607" s="106">
        <v>2082585.43</v>
      </c>
      <c r="D3607" s="120"/>
      <c r="E3607" s="162"/>
      <c r="F3607" s="162"/>
      <c r="G3607" s="91">
        <f t="shared" si="48"/>
        <v>2082585.43</v>
      </c>
      <c r="H3607" s="120">
        <v>43657</v>
      </c>
      <c r="I3607" s="120">
        <v>43745</v>
      </c>
      <c r="J3607" s="70"/>
      <c r="K3607" s="162"/>
      <c r="L3607" s="162"/>
      <c r="M3607" s="84" t="s">
        <v>5</v>
      </c>
      <c r="N3607" s="162">
        <v>1</v>
      </c>
      <c r="O3607" s="162">
        <v>618.1</v>
      </c>
      <c r="P3607" s="115">
        <v>2019</v>
      </c>
    </row>
    <row r="3608" spans="1:16" s="65" customFormat="1" ht="15.75" customHeight="1" x14ac:dyDescent="0.2">
      <c r="A3608" s="104" t="s">
        <v>2766</v>
      </c>
      <c r="B3608" s="18" t="s">
        <v>17</v>
      </c>
      <c r="C3608" s="106">
        <v>999222.61</v>
      </c>
      <c r="D3608" s="120"/>
      <c r="E3608" s="162"/>
      <c r="F3608" s="162"/>
      <c r="G3608" s="91">
        <f t="shared" si="48"/>
        <v>999222.61</v>
      </c>
      <c r="H3608" s="120">
        <v>43720</v>
      </c>
      <c r="I3608" s="120">
        <v>43749</v>
      </c>
      <c r="J3608" s="70"/>
      <c r="K3608" s="162"/>
      <c r="L3608" s="162"/>
      <c r="M3608" s="84" t="s">
        <v>5</v>
      </c>
      <c r="N3608" s="162">
        <v>1</v>
      </c>
      <c r="O3608" s="162">
        <v>378.2</v>
      </c>
      <c r="P3608" s="115">
        <v>2019</v>
      </c>
    </row>
    <row r="3609" spans="1:16" s="65" customFormat="1" ht="15.75" customHeight="1" x14ac:dyDescent="0.2">
      <c r="A3609" s="104" t="s">
        <v>2831</v>
      </c>
      <c r="B3609" s="18" t="s">
        <v>2852</v>
      </c>
      <c r="C3609" s="106">
        <v>2805490.96</v>
      </c>
      <c r="D3609" s="120"/>
      <c r="E3609" s="162"/>
      <c r="F3609" s="162"/>
      <c r="G3609" s="91">
        <f t="shared" si="48"/>
        <v>2805490.96</v>
      </c>
      <c r="H3609" s="120">
        <v>43669</v>
      </c>
      <c r="I3609" s="120">
        <v>43697</v>
      </c>
      <c r="J3609" s="70"/>
      <c r="K3609" s="162"/>
      <c r="L3609" s="162"/>
      <c r="M3609" s="84" t="s">
        <v>5</v>
      </c>
      <c r="N3609" s="162">
        <v>1</v>
      </c>
      <c r="O3609" s="162">
        <v>970.9</v>
      </c>
      <c r="P3609" s="115">
        <v>2019</v>
      </c>
    </row>
    <row r="3610" spans="1:16" s="65" customFormat="1" ht="15.75" customHeight="1" x14ac:dyDescent="0.2">
      <c r="A3610" s="104" t="s">
        <v>2712</v>
      </c>
      <c r="B3610" s="18" t="s">
        <v>974</v>
      </c>
      <c r="C3610" s="106">
        <v>850990.89</v>
      </c>
      <c r="D3610" s="120"/>
      <c r="E3610" s="162"/>
      <c r="F3610" s="162"/>
      <c r="G3610" s="91">
        <f t="shared" si="48"/>
        <v>850990.89</v>
      </c>
      <c r="H3610" s="120">
        <v>43693</v>
      </c>
      <c r="I3610" s="120">
        <v>43740</v>
      </c>
      <c r="J3610" s="70"/>
      <c r="K3610" s="162"/>
      <c r="L3610" s="162"/>
      <c r="M3610" s="84" t="s">
        <v>2711</v>
      </c>
      <c r="N3610" s="162">
        <v>4</v>
      </c>
      <c r="O3610" s="162">
        <v>1436.6</v>
      </c>
      <c r="P3610" s="115">
        <v>2019</v>
      </c>
    </row>
    <row r="3611" spans="1:16" s="65" customFormat="1" ht="15.75" customHeight="1" x14ac:dyDescent="0.2">
      <c r="A3611" s="104" t="s">
        <v>2713</v>
      </c>
      <c r="B3611" s="18" t="s">
        <v>974</v>
      </c>
      <c r="C3611" s="106">
        <v>469673.71</v>
      </c>
      <c r="D3611" s="120"/>
      <c r="E3611" s="162"/>
      <c r="F3611" s="162"/>
      <c r="G3611" s="91">
        <f t="shared" si="48"/>
        <v>469673.71</v>
      </c>
      <c r="H3611" s="120">
        <v>43671</v>
      </c>
      <c r="I3611" s="120">
        <v>43718</v>
      </c>
      <c r="J3611" s="70"/>
      <c r="K3611" s="162"/>
      <c r="L3611" s="162"/>
      <c r="M3611" s="84" t="s">
        <v>3511</v>
      </c>
      <c r="N3611" s="162">
        <v>5</v>
      </c>
      <c r="O3611" s="162">
        <v>388.3</v>
      </c>
      <c r="P3611" s="115">
        <v>2019</v>
      </c>
    </row>
    <row r="3612" spans="1:16" s="65" customFormat="1" ht="15.75" customHeight="1" x14ac:dyDescent="0.2">
      <c r="A3612" s="104" t="s">
        <v>2697</v>
      </c>
      <c r="B3612" s="18" t="s">
        <v>2852</v>
      </c>
      <c r="C3612" s="106">
        <v>1181570.55</v>
      </c>
      <c r="D3612" s="120"/>
      <c r="E3612" s="162"/>
      <c r="F3612" s="162"/>
      <c r="G3612" s="91">
        <f t="shared" si="48"/>
        <v>1181570.55</v>
      </c>
      <c r="H3612" s="120">
        <v>43685</v>
      </c>
      <c r="I3612" s="120">
        <v>43749</v>
      </c>
      <c r="J3612" s="70"/>
      <c r="K3612" s="162"/>
      <c r="L3612" s="162"/>
      <c r="M3612" s="84" t="s">
        <v>5</v>
      </c>
      <c r="N3612" s="162">
        <v>1</v>
      </c>
      <c r="O3612" s="162">
        <v>416.8</v>
      </c>
      <c r="P3612" s="115">
        <v>2019</v>
      </c>
    </row>
    <row r="3613" spans="1:16" s="65" customFormat="1" ht="15.75" customHeight="1" x14ac:dyDescent="0.2">
      <c r="A3613" s="104" t="s">
        <v>3292</v>
      </c>
      <c r="B3613" s="18" t="s">
        <v>2852</v>
      </c>
      <c r="C3613" s="106">
        <v>2031662.4</v>
      </c>
      <c r="D3613" s="120"/>
      <c r="E3613" s="162"/>
      <c r="F3613" s="162"/>
      <c r="G3613" s="91">
        <f t="shared" si="48"/>
        <v>2031662.4</v>
      </c>
      <c r="H3613" s="120">
        <v>43739</v>
      </c>
      <c r="I3613" s="120">
        <v>43749</v>
      </c>
      <c r="J3613" s="70"/>
      <c r="K3613" s="162"/>
      <c r="L3613" s="162"/>
      <c r="M3613" s="84" t="s">
        <v>5</v>
      </c>
      <c r="N3613" s="162">
        <v>1</v>
      </c>
      <c r="O3613" s="162">
        <v>616.20000000000005</v>
      </c>
      <c r="P3613" s="115">
        <v>2019</v>
      </c>
    </row>
    <row r="3614" spans="1:16" s="65" customFormat="1" ht="15.75" customHeight="1" x14ac:dyDescent="0.2">
      <c r="A3614" s="104" t="s">
        <v>2698</v>
      </c>
      <c r="B3614" s="18" t="s">
        <v>2852</v>
      </c>
      <c r="C3614" s="106">
        <v>1143080.45</v>
      </c>
      <c r="D3614" s="120"/>
      <c r="E3614" s="162"/>
      <c r="F3614" s="162"/>
      <c r="G3614" s="91">
        <f t="shared" ref="G3614:G3677" si="49">C3614-D3614+F3614</f>
        <v>1143080.45</v>
      </c>
      <c r="H3614" s="120">
        <v>43685</v>
      </c>
      <c r="I3614" s="120">
        <v>43749</v>
      </c>
      <c r="J3614" s="70"/>
      <c r="K3614" s="162"/>
      <c r="L3614" s="162"/>
      <c r="M3614" s="84" t="s">
        <v>5</v>
      </c>
      <c r="N3614" s="162">
        <v>1</v>
      </c>
      <c r="O3614" s="162">
        <v>416.8</v>
      </c>
      <c r="P3614" s="115">
        <v>2019</v>
      </c>
    </row>
    <row r="3615" spans="1:16" s="65" customFormat="1" ht="15.75" customHeight="1" x14ac:dyDescent="0.2">
      <c r="A3615" s="104" t="s">
        <v>2794</v>
      </c>
      <c r="B3615" s="18" t="s">
        <v>2081</v>
      </c>
      <c r="C3615" s="106">
        <v>1096654.9099999999</v>
      </c>
      <c r="D3615" s="120"/>
      <c r="E3615" s="162"/>
      <c r="F3615" s="162"/>
      <c r="G3615" s="91">
        <f t="shared" si="49"/>
        <v>1096654.9099999999</v>
      </c>
      <c r="H3615" s="120">
        <v>43705</v>
      </c>
      <c r="I3615" s="120">
        <v>43724</v>
      </c>
      <c r="J3615" s="70"/>
      <c r="K3615" s="162"/>
      <c r="L3615" s="162"/>
      <c r="M3615" s="84" t="s">
        <v>6</v>
      </c>
      <c r="N3615" s="162">
        <v>1</v>
      </c>
      <c r="O3615" s="162">
        <v>446.1</v>
      </c>
      <c r="P3615" s="115">
        <v>2019</v>
      </c>
    </row>
    <row r="3616" spans="1:16" s="65" customFormat="1" ht="15.75" customHeight="1" x14ac:dyDescent="0.2">
      <c r="A3616" s="104" t="s">
        <v>2949</v>
      </c>
      <c r="B3616" s="18" t="s">
        <v>3543</v>
      </c>
      <c r="C3616" s="106">
        <v>1606797.6</v>
      </c>
      <c r="D3616" s="120"/>
      <c r="E3616" s="162"/>
      <c r="F3616" s="162"/>
      <c r="G3616" s="91">
        <f t="shared" si="49"/>
        <v>1606797.6</v>
      </c>
      <c r="H3616" s="120">
        <v>43754</v>
      </c>
      <c r="I3616" s="120">
        <v>43760</v>
      </c>
      <c r="J3616" s="70"/>
      <c r="K3616" s="162"/>
      <c r="L3616" s="162"/>
      <c r="M3616" s="84" t="s">
        <v>5</v>
      </c>
      <c r="N3616" s="162">
        <v>1</v>
      </c>
      <c r="O3616" s="162">
        <v>413.5</v>
      </c>
      <c r="P3616" s="115">
        <v>2019</v>
      </c>
    </row>
    <row r="3617" spans="1:16" s="65" customFormat="1" ht="15.75" customHeight="1" x14ac:dyDescent="0.2">
      <c r="A3617" s="104" t="s">
        <v>2791</v>
      </c>
      <c r="B3617" s="18" t="s">
        <v>2081</v>
      </c>
      <c r="C3617" s="106">
        <v>1501972.2</v>
      </c>
      <c r="D3617" s="120"/>
      <c r="E3617" s="162"/>
      <c r="F3617" s="162"/>
      <c r="G3617" s="91">
        <f t="shared" si="49"/>
        <v>1501972.2</v>
      </c>
      <c r="H3617" s="120">
        <v>43668</v>
      </c>
      <c r="I3617" s="120">
        <v>43738</v>
      </c>
      <c r="J3617" s="70"/>
      <c r="K3617" s="162"/>
      <c r="L3617" s="162"/>
      <c r="M3617" s="84" t="s">
        <v>6</v>
      </c>
      <c r="N3617" s="162">
        <v>1</v>
      </c>
      <c r="O3617" s="162">
        <v>741.4</v>
      </c>
      <c r="P3617" s="115">
        <v>2019</v>
      </c>
    </row>
    <row r="3618" spans="1:16" s="65" customFormat="1" ht="15.75" customHeight="1" x14ac:dyDescent="0.2">
      <c r="A3618" s="104" t="s">
        <v>1570</v>
      </c>
      <c r="B3618" s="18" t="s">
        <v>2077</v>
      </c>
      <c r="C3618" s="106">
        <v>308406</v>
      </c>
      <c r="D3618" s="120"/>
      <c r="E3618" s="162"/>
      <c r="F3618" s="162"/>
      <c r="G3618" s="91">
        <f t="shared" si="49"/>
        <v>308406</v>
      </c>
      <c r="H3618" s="120">
        <v>43700</v>
      </c>
      <c r="I3618" s="120">
        <v>43749</v>
      </c>
      <c r="J3618" s="70"/>
      <c r="K3618" s="162"/>
      <c r="L3618" s="162"/>
      <c r="M3618" s="84" t="s">
        <v>1582</v>
      </c>
      <c r="N3618" s="162">
        <v>1</v>
      </c>
      <c r="O3618" s="162">
        <v>784.6</v>
      </c>
      <c r="P3618" s="115">
        <v>2019</v>
      </c>
    </row>
    <row r="3619" spans="1:16" s="65" customFormat="1" ht="15.75" customHeight="1" x14ac:dyDescent="0.2">
      <c r="A3619" s="104" t="s">
        <v>2454</v>
      </c>
      <c r="B3619" s="18" t="s">
        <v>2077</v>
      </c>
      <c r="C3619" s="106">
        <v>2097475.2000000002</v>
      </c>
      <c r="D3619" s="120"/>
      <c r="E3619" s="162"/>
      <c r="F3619" s="162"/>
      <c r="G3619" s="91">
        <f t="shared" si="49"/>
        <v>2097475.2000000002</v>
      </c>
      <c r="H3619" s="120">
        <v>43609</v>
      </c>
      <c r="I3619" s="120">
        <v>43707</v>
      </c>
      <c r="J3619" s="70"/>
      <c r="K3619" s="162"/>
      <c r="L3619" s="162"/>
      <c r="M3619" s="84" t="s">
        <v>5</v>
      </c>
      <c r="N3619" s="162">
        <v>1</v>
      </c>
      <c r="O3619" s="162">
        <v>844.7</v>
      </c>
      <c r="P3619" s="115">
        <v>2019</v>
      </c>
    </row>
    <row r="3620" spans="1:16" s="65" customFormat="1" ht="15.75" customHeight="1" x14ac:dyDescent="0.2">
      <c r="A3620" s="104" t="s">
        <v>2558</v>
      </c>
      <c r="B3620" s="18" t="s">
        <v>2585</v>
      </c>
      <c r="C3620" s="106">
        <v>248961.6</v>
      </c>
      <c r="D3620" s="120"/>
      <c r="E3620" s="162"/>
      <c r="F3620" s="162"/>
      <c r="G3620" s="91">
        <f t="shared" si="49"/>
        <v>248961.6</v>
      </c>
      <c r="H3620" s="120">
        <v>43707</v>
      </c>
      <c r="I3620" s="120">
        <v>43742</v>
      </c>
      <c r="J3620" s="70"/>
      <c r="K3620" s="162"/>
      <c r="L3620" s="162"/>
      <c r="M3620" s="84" t="s">
        <v>724</v>
      </c>
      <c r="N3620" s="162">
        <v>1</v>
      </c>
      <c r="O3620" s="162">
        <v>567.20000000000005</v>
      </c>
      <c r="P3620" s="115">
        <v>2019</v>
      </c>
    </row>
    <row r="3621" spans="1:16" s="65" customFormat="1" ht="15.75" customHeight="1" x14ac:dyDescent="0.2">
      <c r="A3621" s="104" t="s">
        <v>2948</v>
      </c>
      <c r="B3621" s="18" t="s">
        <v>3543</v>
      </c>
      <c r="C3621" s="106">
        <v>1558415</v>
      </c>
      <c r="D3621" s="120"/>
      <c r="E3621" s="162"/>
      <c r="F3621" s="162"/>
      <c r="G3621" s="91">
        <f t="shared" si="49"/>
        <v>1558415</v>
      </c>
      <c r="H3621" s="120">
        <v>43754</v>
      </c>
      <c r="I3621" s="120">
        <v>43776</v>
      </c>
      <c r="J3621" s="70"/>
      <c r="K3621" s="162"/>
      <c r="L3621" s="162"/>
      <c r="M3621" s="84" t="s">
        <v>5</v>
      </c>
      <c r="N3621" s="162">
        <v>1</v>
      </c>
      <c r="O3621" s="162">
        <v>411.5</v>
      </c>
      <c r="P3621" s="115">
        <v>2019</v>
      </c>
    </row>
    <row r="3622" spans="1:16" s="65" customFormat="1" ht="15.75" customHeight="1" x14ac:dyDescent="0.2">
      <c r="A3622" s="104" t="s">
        <v>2826</v>
      </c>
      <c r="B3622" s="18" t="s">
        <v>2081</v>
      </c>
      <c r="C3622" s="106">
        <v>1328360.3600000001</v>
      </c>
      <c r="D3622" s="120"/>
      <c r="E3622" s="162"/>
      <c r="F3622" s="162"/>
      <c r="G3622" s="91">
        <f t="shared" si="49"/>
        <v>1328360.3600000001</v>
      </c>
      <c r="H3622" s="120">
        <v>43697</v>
      </c>
      <c r="I3622" s="120">
        <v>43727</v>
      </c>
      <c r="J3622" s="70"/>
      <c r="K3622" s="162"/>
      <c r="L3622" s="162"/>
      <c r="M3622" s="84" t="s">
        <v>5</v>
      </c>
      <c r="N3622" s="162">
        <v>1</v>
      </c>
      <c r="O3622" s="162">
        <v>650.6</v>
      </c>
      <c r="P3622" s="115">
        <v>2019</v>
      </c>
    </row>
    <row r="3623" spans="1:16" s="65" customFormat="1" ht="15.75" customHeight="1" x14ac:dyDescent="0.2">
      <c r="A3623" s="104" t="s">
        <v>1915</v>
      </c>
      <c r="B3623" s="18" t="s">
        <v>1006</v>
      </c>
      <c r="C3623" s="106">
        <v>1734647.64</v>
      </c>
      <c r="D3623" s="120"/>
      <c r="E3623" s="162"/>
      <c r="F3623" s="162"/>
      <c r="G3623" s="91">
        <f t="shared" si="49"/>
        <v>1734647.64</v>
      </c>
      <c r="H3623" s="120">
        <v>43658</v>
      </c>
      <c r="I3623" s="120">
        <v>43738</v>
      </c>
      <c r="J3623" s="70"/>
      <c r="K3623" s="162"/>
      <c r="L3623" s="162"/>
      <c r="M3623" s="84" t="s">
        <v>6</v>
      </c>
      <c r="N3623" s="162">
        <v>1</v>
      </c>
      <c r="O3623" s="162">
        <v>723.1</v>
      </c>
      <c r="P3623" s="115">
        <v>2019</v>
      </c>
    </row>
    <row r="3624" spans="1:16" s="65" customFormat="1" ht="15.75" customHeight="1" x14ac:dyDescent="0.2">
      <c r="A3624" s="104" t="s">
        <v>2718</v>
      </c>
      <c r="B3624" s="18" t="s">
        <v>3407</v>
      </c>
      <c r="C3624" s="106">
        <v>4445538</v>
      </c>
      <c r="D3624" s="120"/>
      <c r="E3624" s="162"/>
      <c r="F3624" s="162"/>
      <c r="G3624" s="91">
        <f t="shared" si="49"/>
        <v>4445538</v>
      </c>
      <c r="H3624" s="120">
        <v>43691</v>
      </c>
      <c r="I3624" s="120">
        <v>43719</v>
      </c>
      <c r="J3624" s="70"/>
      <c r="K3624" s="162"/>
      <c r="L3624" s="162"/>
      <c r="M3624" s="84" t="s">
        <v>3511</v>
      </c>
      <c r="N3624" s="162">
        <v>5</v>
      </c>
      <c r="O3624" s="162">
        <v>2700.8</v>
      </c>
      <c r="P3624" s="115">
        <v>2019</v>
      </c>
    </row>
    <row r="3625" spans="1:16" s="65" customFormat="1" ht="15.75" customHeight="1" x14ac:dyDescent="0.2">
      <c r="A3625" s="104" t="s">
        <v>2827</v>
      </c>
      <c r="B3625" s="18" t="s">
        <v>2081</v>
      </c>
      <c r="C3625" s="106">
        <v>1648347.66</v>
      </c>
      <c r="D3625" s="120"/>
      <c r="E3625" s="162"/>
      <c r="F3625" s="162"/>
      <c r="G3625" s="91">
        <f t="shared" si="49"/>
        <v>1648347.66</v>
      </c>
      <c r="H3625" s="120">
        <v>43714</v>
      </c>
      <c r="I3625" s="120">
        <v>43748</v>
      </c>
      <c r="J3625" s="70"/>
      <c r="K3625" s="162"/>
      <c r="L3625" s="162"/>
      <c r="M3625" s="84" t="s">
        <v>5</v>
      </c>
      <c r="N3625" s="162">
        <v>1</v>
      </c>
      <c r="O3625" s="162">
        <v>1299.3</v>
      </c>
      <c r="P3625" s="115">
        <v>2019</v>
      </c>
    </row>
    <row r="3626" spans="1:16" s="65" customFormat="1" ht="15.75" customHeight="1" x14ac:dyDescent="0.2">
      <c r="A3626" s="104" t="s">
        <v>2557</v>
      </c>
      <c r="B3626" s="18" t="s">
        <v>2585</v>
      </c>
      <c r="C3626" s="106">
        <v>662290.80000000005</v>
      </c>
      <c r="D3626" s="120"/>
      <c r="E3626" s="162"/>
      <c r="F3626" s="162"/>
      <c r="G3626" s="91">
        <f t="shared" si="49"/>
        <v>662290.80000000005</v>
      </c>
      <c r="H3626" s="120">
        <v>43714</v>
      </c>
      <c r="I3626" s="120">
        <v>43742</v>
      </c>
      <c r="J3626" s="70"/>
      <c r="K3626" s="162"/>
      <c r="L3626" s="162"/>
      <c r="M3626" s="84" t="s">
        <v>1162</v>
      </c>
      <c r="N3626" s="162">
        <v>2</v>
      </c>
      <c r="O3626" s="162">
        <v>577.70000000000005</v>
      </c>
      <c r="P3626" s="115">
        <v>2019</v>
      </c>
    </row>
    <row r="3627" spans="1:16" s="65" customFormat="1" ht="15.75" customHeight="1" x14ac:dyDescent="0.2">
      <c r="A3627" s="104" t="s">
        <v>2865</v>
      </c>
      <c r="B3627" s="18" t="s">
        <v>782</v>
      </c>
      <c r="C3627" s="106">
        <v>2365832.4</v>
      </c>
      <c r="D3627" s="120"/>
      <c r="E3627" s="162"/>
      <c r="F3627" s="162"/>
      <c r="G3627" s="91">
        <f t="shared" si="49"/>
        <v>2365832.4</v>
      </c>
      <c r="H3627" s="120">
        <v>43732</v>
      </c>
      <c r="I3627" s="120">
        <v>43749</v>
      </c>
      <c r="J3627" s="70"/>
      <c r="K3627" s="162"/>
      <c r="L3627" s="162"/>
      <c r="M3627" s="84" t="s">
        <v>5</v>
      </c>
      <c r="N3627" s="162">
        <v>1</v>
      </c>
      <c r="O3627" s="162">
        <v>584.20000000000005</v>
      </c>
      <c r="P3627" s="115">
        <v>2019</v>
      </c>
    </row>
    <row r="3628" spans="1:16" s="65" customFormat="1" ht="15.75" customHeight="1" x14ac:dyDescent="0.2">
      <c r="A3628" s="104" t="s">
        <v>2556</v>
      </c>
      <c r="B3628" s="18" t="s">
        <v>2585</v>
      </c>
      <c r="C3628" s="106">
        <v>412236</v>
      </c>
      <c r="D3628" s="120"/>
      <c r="E3628" s="162"/>
      <c r="F3628" s="162"/>
      <c r="G3628" s="91">
        <f t="shared" si="49"/>
        <v>412236</v>
      </c>
      <c r="H3628" s="120">
        <v>43692</v>
      </c>
      <c r="I3628" s="120">
        <v>43707</v>
      </c>
      <c r="J3628" s="70"/>
      <c r="K3628" s="162"/>
      <c r="L3628" s="162"/>
      <c r="M3628" s="84" t="s">
        <v>1161</v>
      </c>
      <c r="N3628" s="162">
        <v>1</v>
      </c>
      <c r="O3628" s="162">
        <v>576.70000000000005</v>
      </c>
      <c r="P3628" s="115">
        <v>2019</v>
      </c>
    </row>
    <row r="3629" spans="1:16" s="65" customFormat="1" ht="15.75" customHeight="1" x14ac:dyDescent="0.2">
      <c r="A3629" s="104" t="s">
        <v>2867</v>
      </c>
      <c r="B3629" s="18" t="s">
        <v>782</v>
      </c>
      <c r="C3629" s="106">
        <v>2476803.6</v>
      </c>
      <c r="D3629" s="120"/>
      <c r="E3629" s="162"/>
      <c r="F3629" s="162"/>
      <c r="G3629" s="91">
        <f t="shared" si="49"/>
        <v>2476803.6</v>
      </c>
      <c r="H3629" s="120">
        <v>43742</v>
      </c>
      <c r="I3629" s="120">
        <v>43749</v>
      </c>
      <c r="J3629" s="70"/>
      <c r="K3629" s="162"/>
      <c r="L3629" s="162"/>
      <c r="M3629" s="84" t="s">
        <v>5</v>
      </c>
      <c r="N3629" s="162">
        <v>1</v>
      </c>
      <c r="O3629" s="162">
        <v>706</v>
      </c>
      <c r="P3629" s="115">
        <v>2019</v>
      </c>
    </row>
    <row r="3630" spans="1:16" s="65" customFormat="1" ht="15.75" customHeight="1" x14ac:dyDescent="0.2">
      <c r="A3630" s="104" t="s">
        <v>3148</v>
      </c>
      <c r="B3630" s="18" t="s">
        <v>2112</v>
      </c>
      <c r="C3630" s="106">
        <v>4042286.15</v>
      </c>
      <c r="D3630" s="120"/>
      <c r="E3630" s="162"/>
      <c r="F3630" s="162"/>
      <c r="G3630" s="91">
        <f t="shared" si="49"/>
        <v>4042286.15</v>
      </c>
      <c r="H3630" s="120">
        <v>43746</v>
      </c>
      <c r="I3630" s="120">
        <v>43749</v>
      </c>
      <c r="J3630" s="70"/>
      <c r="K3630" s="162"/>
      <c r="L3630" s="162"/>
      <c r="M3630" s="84" t="s">
        <v>5</v>
      </c>
      <c r="N3630" s="162">
        <v>1</v>
      </c>
      <c r="O3630" s="162">
        <v>3598.3</v>
      </c>
      <c r="P3630" s="115">
        <v>2019</v>
      </c>
    </row>
    <row r="3631" spans="1:16" s="65" customFormat="1" ht="15.75" customHeight="1" x14ac:dyDescent="0.2">
      <c r="A3631" s="104" t="s">
        <v>2792</v>
      </c>
      <c r="B3631" s="18" t="s">
        <v>782</v>
      </c>
      <c r="C3631" s="106">
        <v>1689952.8</v>
      </c>
      <c r="D3631" s="120"/>
      <c r="E3631" s="162"/>
      <c r="F3631" s="162"/>
      <c r="G3631" s="91">
        <f t="shared" si="49"/>
        <v>1689952.8</v>
      </c>
      <c r="H3631" s="120">
        <v>43733</v>
      </c>
      <c r="I3631" s="120">
        <v>43749</v>
      </c>
      <c r="J3631" s="70"/>
      <c r="K3631" s="162"/>
      <c r="L3631" s="162"/>
      <c r="M3631" s="84" t="s">
        <v>6</v>
      </c>
      <c r="N3631" s="162">
        <v>1</v>
      </c>
      <c r="O3631" s="162">
        <v>667.2</v>
      </c>
      <c r="P3631" s="115">
        <v>2019</v>
      </c>
    </row>
    <row r="3632" spans="1:16" s="65" customFormat="1" ht="15.75" customHeight="1" x14ac:dyDescent="0.2">
      <c r="A3632" s="104" t="s">
        <v>2793</v>
      </c>
      <c r="B3632" s="18" t="s">
        <v>782</v>
      </c>
      <c r="C3632" s="106">
        <v>1754875.2</v>
      </c>
      <c r="D3632" s="120"/>
      <c r="E3632" s="162"/>
      <c r="F3632" s="162"/>
      <c r="G3632" s="91">
        <f t="shared" si="49"/>
        <v>1754875.2</v>
      </c>
      <c r="H3632" s="120">
        <v>43745</v>
      </c>
      <c r="I3632" s="120">
        <v>43749</v>
      </c>
      <c r="J3632" s="70"/>
      <c r="K3632" s="162"/>
      <c r="L3632" s="162"/>
      <c r="M3632" s="84" t="s">
        <v>6</v>
      </c>
      <c r="N3632" s="162">
        <v>1</v>
      </c>
      <c r="O3632" s="162">
        <v>597.6</v>
      </c>
      <c r="P3632" s="115">
        <v>2019</v>
      </c>
    </row>
    <row r="3633" spans="1:16" s="65" customFormat="1" ht="15.75" customHeight="1" x14ac:dyDescent="0.2">
      <c r="A3633" s="104" t="s">
        <v>2903</v>
      </c>
      <c r="B3633" s="18" t="s">
        <v>3544</v>
      </c>
      <c r="C3633" s="106">
        <v>2642951.65</v>
      </c>
      <c r="D3633" s="120"/>
      <c r="E3633" s="162"/>
      <c r="F3633" s="162"/>
      <c r="G3633" s="91">
        <f t="shared" si="49"/>
        <v>2642951.65</v>
      </c>
      <c r="H3633" s="120">
        <v>43774</v>
      </c>
      <c r="I3633" s="120">
        <v>43782</v>
      </c>
      <c r="J3633" s="70"/>
      <c r="K3633" s="162"/>
      <c r="L3633" s="162"/>
      <c r="M3633" s="84" t="s">
        <v>5</v>
      </c>
      <c r="N3633" s="162">
        <v>1</v>
      </c>
      <c r="O3633" s="162">
        <v>528.70000000000005</v>
      </c>
      <c r="P3633" s="115">
        <v>2019</v>
      </c>
    </row>
    <row r="3634" spans="1:16" s="65" customFormat="1" ht="15.75" customHeight="1" x14ac:dyDescent="0.2">
      <c r="A3634" s="104" t="s">
        <v>2933</v>
      </c>
      <c r="B3634" s="18" t="s">
        <v>3572</v>
      </c>
      <c r="C3634" s="106">
        <v>3841080.68</v>
      </c>
      <c r="D3634" s="120"/>
      <c r="E3634" s="162"/>
      <c r="F3634" s="162"/>
      <c r="G3634" s="91">
        <f t="shared" si="49"/>
        <v>3841080.68</v>
      </c>
      <c r="H3634" s="120">
        <v>43728</v>
      </c>
      <c r="I3634" s="120">
        <v>43749</v>
      </c>
      <c r="J3634" s="70"/>
      <c r="K3634" s="162"/>
      <c r="L3634" s="162"/>
      <c r="M3634" s="84" t="s">
        <v>5</v>
      </c>
      <c r="N3634" s="162">
        <v>1</v>
      </c>
      <c r="O3634" s="162">
        <v>852.1</v>
      </c>
      <c r="P3634" s="115">
        <v>2019</v>
      </c>
    </row>
    <row r="3635" spans="1:16" s="65" customFormat="1" ht="15.75" customHeight="1" x14ac:dyDescent="0.2">
      <c r="A3635" s="104" t="s">
        <v>2994</v>
      </c>
      <c r="B3635" s="18" t="s">
        <v>2112</v>
      </c>
      <c r="C3635" s="106">
        <v>2277776.09</v>
      </c>
      <c r="D3635" s="120"/>
      <c r="E3635" s="162"/>
      <c r="F3635" s="162"/>
      <c r="G3635" s="91">
        <f t="shared" si="49"/>
        <v>2277776.09</v>
      </c>
      <c r="H3635" s="120">
        <v>43725</v>
      </c>
      <c r="I3635" s="120">
        <v>43748</v>
      </c>
      <c r="J3635" s="70"/>
      <c r="K3635" s="162"/>
      <c r="L3635" s="162"/>
      <c r="M3635" s="84" t="s">
        <v>5</v>
      </c>
      <c r="N3635" s="162">
        <v>1</v>
      </c>
      <c r="O3635" s="162">
        <v>1447.3</v>
      </c>
      <c r="P3635" s="115">
        <v>2019</v>
      </c>
    </row>
    <row r="3636" spans="1:16" s="65" customFormat="1" ht="15.75" customHeight="1" x14ac:dyDescent="0.2">
      <c r="A3636" s="104" t="s">
        <v>2991</v>
      </c>
      <c r="B3636" s="18" t="s">
        <v>2112</v>
      </c>
      <c r="C3636" s="106">
        <v>2242231.25</v>
      </c>
      <c r="D3636" s="120"/>
      <c r="E3636" s="162"/>
      <c r="F3636" s="162"/>
      <c r="G3636" s="91">
        <f t="shared" si="49"/>
        <v>2242231.25</v>
      </c>
      <c r="H3636" s="120">
        <v>43725</v>
      </c>
      <c r="I3636" s="120">
        <v>43748</v>
      </c>
      <c r="J3636" s="70"/>
      <c r="K3636" s="162"/>
      <c r="L3636" s="162"/>
      <c r="M3636" s="84" t="s">
        <v>5</v>
      </c>
      <c r="N3636" s="162">
        <v>1</v>
      </c>
      <c r="O3636" s="162">
        <v>1455.5</v>
      </c>
      <c r="P3636" s="115">
        <v>2019</v>
      </c>
    </row>
    <row r="3637" spans="1:16" s="65" customFormat="1" ht="15.75" customHeight="1" x14ac:dyDescent="0.2">
      <c r="A3637" s="104" t="s">
        <v>282</v>
      </c>
      <c r="B3637" s="18" t="s">
        <v>2852</v>
      </c>
      <c r="C3637" s="106">
        <v>1719500.4</v>
      </c>
      <c r="D3637" s="120"/>
      <c r="E3637" s="162"/>
      <c r="F3637" s="162"/>
      <c r="G3637" s="91">
        <f t="shared" si="49"/>
        <v>1719500.4</v>
      </c>
      <c r="H3637" s="120">
        <v>43707</v>
      </c>
      <c r="I3637" s="120">
        <v>43749</v>
      </c>
      <c r="J3637" s="70"/>
      <c r="K3637" s="162"/>
      <c r="L3637" s="162"/>
      <c r="M3637" s="84" t="s">
        <v>6</v>
      </c>
      <c r="N3637" s="162">
        <v>1</v>
      </c>
      <c r="O3637" s="162">
        <v>454.2</v>
      </c>
      <c r="P3637" s="115">
        <v>2019</v>
      </c>
    </row>
    <row r="3638" spans="1:16" s="65" customFormat="1" ht="15.75" customHeight="1" x14ac:dyDescent="0.2">
      <c r="A3638" s="104" t="s">
        <v>3293</v>
      </c>
      <c r="B3638" s="18" t="s">
        <v>63</v>
      </c>
      <c r="C3638" s="106">
        <v>1238100</v>
      </c>
      <c r="D3638" s="120"/>
      <c r="E3638" s="162"/>
      <c r="F3638" s="162"/>
      <c r="G3638" s="91">
        <f t="shared" si="49"/>
        <v>1238100</v>
      </c>
      <c r="H3638" s="120">
        <v>43707</v>
      </c>
      <c r="I3638" s="120">
        <v>43749</v>
      </c>
      <c r="J3638" s="70"/>
      <c r="K3638" s="162"/>
      <c r="L3638" s="162"/>
      <c r="M3638" s="84" t="s">
        <v>6</v>
      </c>
      <c r="N3638" s="162">
        <v>1</v>
      </c>
      <c r="O3638" s="162">
        <v>392</v>
      </c>
      <c r="P3638" s="115">
        <v>2019</v>
      </c>
    </row>
    <row r="3639" spans="1:16" s="65" customFormat="1" ht="15.75" customHeight="1" x14ac:dyDescent="0.2">
      <c r="A3639" s="104" t="s">
        <v>2950</v>
      </c>
      <c r="B3639" s="18" t="s">
        <v>3543</v>
      </c>
      <c r="C3639" s="106">
        <v>1613670</v>
      </c>
      <c r="D3639" s="120"/>
      <c r="E3639" s="162"/>
      <c r="F3639" s="162"/>
      <c r="G3639" s="91">
        <f t="shared" si="49"/>
        <v>1613670</v>
      </c>
      <c r="H3639" s="120">
        <v>43768</v>
      </c>
      <c r="I3639" s="120">
        <v>43782</v>
      </c>
      <c r="J3639" s="70"/>
      <c r="K3639" s="162"/>
      <c r="L3639" s="162"/>
      <c r="M3639" s="84" t="s">
        <v>5</v>
      </c>
      <c r="N3639" s="162">
        <v>1</v>
      </c>
      <c r="O3639" s="162">
        <v>421.8</v>
      </c>
      <c r="P3639" s="115">
        <v>2019</v>
      </c>
    </row>
    <row r="3640" spans="1:16" s="65" customFormat="1" ht="15.75" customHeight="1" x14ac:dyDescent="0.2">
      <c r="A3640" s="104" t="s">
        <v>545</v>
      </c>
      <c r="B3640" s="18" t="s">
        <v>2077</v>
      </c>
      <c r="C3640" s="106">
        <v>168169.2</v>
      </c>
      <c r="D3640" s="120"/>
      <c r="E3640" s="162"/>
      <c r="F3640" s="162"/>
      <c r="G3640" s="91">
        <f t="shared" si="49"/>
        <v>168169.2</v>
      </c>
      <c r="H3640" s="120">
        <v>43648</v>
      </c>
      <c r="I3640" s="120">
        <v>43749</v>
      </c>
      <c r="J3640" s="70"/>
      <c r="K3640" s="162"/>
      <c r="L3640" s="162"/>
      <c r="M3640" s="84" t="s">
        <v>724</v>
      </c>
      <c r="N3640" s="162">
        <v>1</v>
      </c>
      <c r="O3640" s="162">
        <v>415.2</v>
      </c>
      <c r="P3640" s="115">
        <v>2019</v>
      </c>
    </row>
    <row r="3641" spans="1:16" s="65" customFormat="1" ht="15.75" customHeight="1" x14ac:dyDescent="0.25">
      <c r="A3641" s="113" t="s">
        <v>2767</v>
      </c>
      <c r="B3641" s="155" t="s">
        <v>63</v>
      </c>
      <c r="C3641" s="106">
        <v>818953.2</v>
      </c>
      <c r="D3641" s="120"/>
      <c r="E3641" s="162"/>
      <c r="F3641" s="162"/>
      <c r="G3641" s="91">
        <f t="shared" si="49"/>
        <v>818953.2</v>
      </c>
      <c r="H3641" s="120">
        <v>43746</v>
      </c>
      <c r="I3641" s="120">
        <v>43749</v>
      </c>
      <c r="J3641" s="70"/>
      <c r="K3641" s="162"/>
      <c r="L3641" s="162"/>
      <c r="M3641" s="84" t="s">
        <v>6</v>
      </c>
      <c r="N3641" s="162">
        <v>1</v>
      </c>
      <c r="O3641" s="110">
        <v>1321.3</v>
      </c>
      <c r="P3641" s="115">
        <v>2019</v>
      </c>
    </row>
    <row r="3642" spans="1:16" s="65" customFormat="1" ht="15.75" customHeight="1" x14ac:dyDescent="0.2">
      <c r="A3642" s="104" t="s">
        <v>2717</v>
      </c>
      <c r="B3642" s="18" t="s">
        <v>3407</v>
      </c>
      <c r="C3642" s="106">
        <v>4425636</v>
      </c>
      <c r="D3642" s="120"/>
      <c r="E3642" s="162"/>
      <c r="F3642" s="162"/>
      <c r="G3642" s="91">
        <f t="shared" si="49"/>
        <v>4425636</v>
      </c>
      <c r="H3642" s="120">
        <v>43691</v>
      </c>
      <c r="I3642" s="120">
        <v>43719</v>
      </c>
      <c r="J3642" s="70"/>
      <c r="K3642" s="162"/>
      <c r="L3642" s="162"/>
      <c r="M3642" s="84" t="s">
        <v>3511</v>
      </c>
      <c r="N3642" s="162">
        <v>5</v>
      </c>
      <c r="O3642" s="162">
        <v>2667.3</v>
      </c>
      <c r="P3642" s="115">
        <v>2019</v>
      </c>
    </row>
    <row r="3643" spans="1:16" s="65" customFormat="1" ht="15.75" customHeight="1" x14ac:dyDescent="0.2">
      <c r="A3643" s="104" t="s">
        <v>2420</v>
      </c>
      <c r="B3643" s="18" t="s">
        <v>2852</v>
      </c>
      <c r="C3643" s="106">
        <v>1492162.8</v>
      </c>
      <c r="D3643" s="120"/>
      <c r="E3643" s="162"/>
      <c r="F3643" s="162"/>
      <c r="G3643" s="91">
        <f t="shared" si="49"/>
        <v>1492162.8</v>
      </c>
      <c r="H3643" s="120">
        <v>43740</v>
      </c>
      <c r="I3643" s="120">
        <v>43749</v>
      </c>
      <c r="J3643" s="70"/>
      <c r="K3643" s="162"/>
      <c r="L3643" s="162"/>
      <c r="M3643" s="84" t="s">
        <v>6</v>
      </c>
      <c r="N3643" s="162">
        <v>1</v>
      </c>
      <c r="O3643" s="162">
        <v>377.8</v>
      </c>
      <c r="P3643" s="115">
        <v>2019</v>
      </c>
    </row>
    <row r="3644" spans="1:16" s="65" customFormat="1" ht="15.75" customHeight="1" x14ac:dyDescent="0.2">
      <c r="A3644" s="104" t="s">
        <v>2931</v>
      </c>
      <c r="B3644" s="18" t="s">
        <v>3572</v>
      </c>
      <c r="C3644" s="106">
        <v>3666589.94</v>
      </c>
      <c r="D3644" s="120"/>
      <c r="E3644" s="162"/>
      <c r="F3644" s="162"/>
      <c r="G3644" s="91">
        <f t="shared" si="49"/>
        <v>3666589.94</v>
      </c>
      <c r="H3644" s="120">
        <v>43776</v>
      </c>
      <c r="I3644" s="120">
        <v>43803</v>
      </c>
      <c r="J3644" s="70"/>
      <c r="K3644" s="162"/>
      <c r="L3644" s="162"/>
      <c r="M3644" s="84" t="s">
        <v>5</v>
      </c>
      <c r="N3644" s="162">
        <v>1</v>
      </c>
      <c r="O3644" s="162">
        <v>925</v>
      </c>
      <c r="P3644" s="115">
        <v>2019</v>
      </c>
    </row>
    <row r="3645" spans="1:16" s="65" customFormat="1" ht="15.75" customHeight="1" x14ac:dyDescent="0.2">
      <c r="A3645" s="104" t="s">
        <v>2419</v>
      </c>
      <c r="B3645" s="18" t="s">
        <v>2852</v>
      </c>
      <c r="C3645" s="106">
        <v>1676202</v>
      </c>
      <c r="D3645" s="120"/>
      <c r="E3645" s="162"/>
      <c r="F3645" s="162"/>
      <c r="G3645" s="91">
        <f t="shared" si="49"/>
        <v>1676202</v>
      </c>
      <c r="H3645" s="120">
        <v>43740</v>
      </c>
      <c r="I3645" s="120">
        <v>43749</v>
      </c>
      <c r="J3645" s="70"/>
      <c r="K3645" s="162"/>
      <c r="L3645" s="162"/>
      <c r="M3645" s="84" t="s">
        <v>6</v>
      </c>
      <c r="N3645" s="162">
        <v>1</v>
      </c>
      <c r="O3645" s="162">
        <v>427.4</v>
      </c>
      <c r="P3645" s="115">
        <v>2019</v>
      </c>
    </row>
    <row r="3646" spans="1:16" s="65" customFormat="1" ht="15.75" customHeight="1" x14ac:dyDescent="0.2">
      <c r="A3646" s="104" t="s">
        <v>2441</v>
      </c>
      <c r="B3646" s="18" t="s">
        <v>2852</v>
      </c>
      <c r="C3646" s="106">
        <v>1619552.4</v>
      </c>
      <c r="D3646" s="120"/>
      <c r="E3646" s="162"/>
      <c r="F3646" s="162"/>
      <c r="G3646" s="91">
        <f t="shared" si="49"/>
        <v>1619552.4</v>
      </c>
      <c r="H3646" s="120">
        <v>43677</v>
      </c>
      <c r="I3646" s="120">
        <v>43719</v>
      </c>
      <c r="J3646" s="70"/>
      <c r="K3646" s="162"/>
      <c r="L3646" s="162"/>
      <c r="M3646" s="84" t="s">
        <v>6</v>
      </c>
      <c r="N3646" s="162">
        <v>1</v>
      </c>
      <c r="O3646" s="162">
        <v>648.9</v>
      </c>
      <c r="P3646" s="115">
        <v>2019</v>
      </c>
    </row>
    <row r="3647" spans="1:16" s="65" customFormat="1" ht="15.75" customHeight="1" x14ac:dyDescent="0.2">
      <c r="A3647" s="104" t="s">
        <v>2443</v>
      </c>
      <c r="B3647" s="18" t="s">
        <v>2852</v>
      </c>
      <c r="C3647" s="106">
        <v>1998840</v>
      </c>
      <c r="D3647" s="120"/>
      <c r="E3647" s="162"/>
      <c r="F3647" s="162"/>
      <c r="G3647" s="91">
        <f t="shared" si="49"/>
        <v>1998840</v>
      </c>
      <c r="H3647" s="120">
        <v>43641</v>
      </c>
      <c r="I3647" s="120">
        <v>43749</v>
      </c>
      <c r="J3647" s="70"/>
      <c r="K3647" s="162"/>
      <c r="L3647" s="162"/>
      <c r="M3647" s="84" t="s">
        <v>6</v>
      </c>
      <c r="N3647" s="162">
        <v>1</v>
      </c>
      <c r="O3647" s="162">
        <v>622.70000000000005</v>
      </c>
      <c r="P3647" s="115">
        <v>2019</v>
      </c>
    </row>
    <row r="3648" spans="1:16" s="65" customFormat="1" ht="15.75" customHeight="1" x14ac:dyDescent="0.2">
      <c r="A3648" s="104" t="s">
        <v>2828</v>
      </c>
      <c r="B3648" s="18" t="s">
        <v>3543</v>
      </c>
      <c r="C3648" s="106">
        <v>3117999.6</v>
      </c>
      <c r="D3648" s="120"/>
      <c r="E3648" s="162"/>
      <c r="F3648" s="162"/>
      <c r="G3648" s="91">
        <f t="shared" si="49"/>
        <v>3117999.6</v>
      </c>
      <c r="H3648" s="120">
        <v>43788</v>
      </c>
      <c r="I3648" s="120">
        <v>43796</v>
      </c>
      <c r="J3648" s="70"/>
      <c r="K3648" s="162"/>
      <c r="L3648" s="162"/>
      <c r="M3648" s="84" t="s">
        <v>5</v>
      </c>
      <c r="N3648" s="162">
        <v>1</v>
      </c>
      <c r="O3648" s="162">
        <v>742.3</v>
      </c>
      <c r="P3648" s="115">
        <v>2019</v>
      </c>
    </row>
    <row r="3649" spans="1:16" s="65" customFormat="1" ht="15.75" customHeight="1" x14ac:dyDescent="0.2">
      <c r="A3649" s="104" t="s">
        <v>2819</v>
      </c>
      <c r="B3649" s="18" t="s">
        <v>1006</v>
      </c>
      <c r="C3649" s="106">
        <v>2779492.05</v>
      </c>
      <c r="D3649" s="120"/>
      <c r="E3649" s="162"/>
      <c r="F3649" s="162"/>
      <c r="G3649" s="91">
        <f t="shared" si="49"/>
        <v>2779492.05</v>
      </c>
      <c r="H3649" s="120">
        <v>43770</v>
      </c>
      <c r="I3649" s="120">
        <v>43798</v>
      </c>
      <c r="J3649" s="70"/>
      <c r="K3649" s="162"/>
      <c r="L3649" s="162"/>
      <c r="M3649" s="84" t="s">
        <v>5</v>
      </c>
      <c r="N3649" s="162">
        <v>1</v>
      </c>
      <c r="O3649" s="162">
        <v>1250.2</v>
      </c>
      <c r="P3649" s="115">
        <v>2019</v>
      </c>
    </row>
    <row r="3650" spans="1:16" s="65" customFormat="1" ht="15.75" customHeight="1" x14ac:dyDescent="0.2">
      <c r="A3650" s="104" t="s">
        <v>2469</v>
      </c>
      <c r="B3650" s="18" t="s">
        <v>2077</v>
      </c>
      <c r="C3650" s="106">
        <v>1129403.23</v>
      </c>
      <c r="D3650" s="120"/>
      <c r="E3650" s="162"/>
      <c r="F3650" s="162"/>
      <c r="G3650" s="91">
        <f t="shared" si="49"/>
        <v>1129403.23</v>
      </c>
      <c r="H3650" s="120">
        <v>43651</v>
      </c>
      <c r="I3650" s="120">
        <v>43749</v>
      </c>
      <c r="J3650" s="70"/>
      <c r="K3650" s="162"/>
      <c r="L3650" s="162"/>
      <c r="M3650" s="84" t="s">
        <v>6</v>
      </c>
      <c r="N3650" s="162">
        <v>1</v>
      </c>
      <c r="O3650" s="162">
        <v>483.4</v>
      </c>
      <c r="P3650" s="115">
        <v>2019</v>
      </c>
    </row>
    <row r="3651" spans="1:16" s="65" customFormat="1" ht="15.75" customHeight="1" x14ac:dyDescent="0.2">
      <c r="A3651" s="104" t="s">
        <v>2765</v>
      </c>
      <c r="B3651" s="18" t="s">
        <v>63</v>
      </c>
      <c r="C3651" s="106">
        <v>1339647.6000000001</v>
      </c>
      <c r="D3651" s="120"/>
      <c r="E3651" s="162"/>
      <c r="F3651" s="162"/>
      <c r="G3651" s="91">
        <f t="shared" si="49"/>
        <v>1339647.6000000001</v>
      </c>
      <c r="H3651" s="120">
        <v>43767</v>
      </c>
      <c r="I3651" s="120">
        <v>43794</v>
      </c>
      <c r="J3651" s="70"/>
      <c r="K3651" s="162"/>
      <c r="L3651" s="162"/>
      <c r="M3651" s="84" t="s">
        <v>5</v>
      </c>
      <c r="N3651" s="162">
        <v>1</v>
      </c>
      <c r="O3651" s="162">
        <v>826.7</v>
      </c>
      <c r="P3651" s="115">
        <v>2019</v>
      </c>
    </row>
    <row r="3652" spans="1:16" s="65" customFormat="1" ht="15.75" customHeight="1" x14ac:dyDescent="0.2">
      <c r="A3652" s="104" t="s">
        <v>2432</v>
      </c>
      <c r="B3652" s="18" t="s">
        <v>682</v>
      </c>
      <c r="C3652" s="106">
        <v>1392662.4</v>
      </c>
      <c r="D3652" s="120"/>
      <c r="E3652" s="162"/>
      <c r="F3652" s="162"/>
      <c r="G3652" s="91">
        <f t="shared" si="49"/>
        <v>1392662.4</v>
      </c>
      <c r="H3652" s="120">
        <v>43717</v>
      </c>
      <c r="I3652" s="120">
        <v>43749</v>
      </c>
      <c r="J3652" s="70"/>
      <c r="K3652" s="162"/>
      <c r="L3652" s="162"/>
      <c r="M3652" s="84" t="s">
        <v>6</v>
      </c>
      <c r="N3652" s="162">
        <v>1</v>
      </c>
      <c r="O3652" s="162">
        <v>753.5</v>
      </c>
      <c r="P3652" s="115">
        <v>2019</v>
      </c>
    </row>
    <row r="3653" spans="1:16" s="65" customFormat="1" ht="15.75" customHeight="1" x14ac:dyDescent="0.2">
      <c r="A3653" s="104" t="s">
        <v>3573</v>
      </c>
      <c r="B3653" s="18" t="s">
        <v>2100</v>
      </c>
      <c r="C3653" s="106">
        <v>2417892</v>
      </c>
      <c r="D3653" s="120"/>
      <c r="E3653" s="162"/>
      <c r="F3653" s="162"/>
      <c r="G3653" s="91">
        <f t="shared" si="49"/>
        <v>2417892</v>
      </c>
      <c r="H3653" s="120">
        <v>43777</v>
      </c>
      <c r="I3653" s="120">
        <v>43804</v>
      </c>
      <c r="J3653" s="70"/>
      <c r="K3653" s="162"/>
      <c r="L3653" s="162"/>
      <c r="M3653" s="84" t="s">
        <v>5</v>
      </c>
      <c r="N3653" s="162">
        <v>1</v>
      </c>
      <c r="O3653" s="162">
        <v>913.6</v>
      </c>
      <c r="P3653" s="115">
        <v>2019</v>
      </c>
    </row>
    <row r="3654" spans="1:16" s="65" customFormat="1" ht="15.75" customHeight="1" x14ac:dyDescent="0.2">
      <c r="A3654" s="104" t="s">
        <v>2788</v>
      </c>
      <c r="B3654" s="18" t="s">
        <v>2081</v>
      </c>
      <c r="C3654" s="106">
        <v>1796508.3</v>
      </c>
      <c r="D3654" s="120"/>
      <c r="E3654" s="162"/>
      <c r="F3654" s="162"/>
      <c r="G3654" s="91">
        <f t="shared" si="49"/>
        <v>1796508.3</v>
      </c>
      <c r="H3654" s="120">
        <v>43762</v>
      </c>
      <c r="I3654" s="120">
        <v>43796</v>
      </c>
      <c r="J3654" s="70"/>
      <c r="K3654" s="162"/>
      <c r="L3654" s="162"/>
      <c r="M3654" s="84" t="s">
        <v>5</v>
      </c>
      <c r="N3654" s="162">
        <v>1</v>
      </c>
      <c r="O3654" s="162">
        <v>1452.2</v>
      </c>
      <c r="P3654" s="115">
        <v>2019</v>
      </c>
    </row>
    <row r="3655" spans="1:16" s="65" customFormat="1" ht="15.75" customHeight="1" x14ac:dyDescent="0.2">
      <c r="A3655" s="104" t="s">
        <v>2783</v>
      </c>
      <c r="B3655" s="18" t="s">
        <v>2852</v>
      </c>
      <c r="C3655" s="106">
        <v>1924970.4</v>
      </c>
      <c r="D3655" s="120"/>
      <c r="E3655" s="162"/>
      <c r="F3655" s="162"/>
      <c r="G3655" s="91">
        <f t="shared" si="49"/>
        <v>1924970.4</v>
      </c>
      <c r="H3655" s="120">
        <v>43756</v>
      </c>
      <c r="I3655" s="120">
        <v>43787</v>
      </c>
      <c r="J3655" s="70"/>
      <c r="K3655" s="162"/>
      <c r="L3655" s="162"/>
      <c r="M3655" s="84" t="s">
        <v>5</v>
      </c>
      <c r="N3655" s="162">
        <v>1</v>
      </c>
      <c r="O3655" s="162">
        <v>460.8</v>
      </c>
      <c r="P3655" s="115">
        <v>2019</v>
      </c>
    </row>
    <row r="3656" spans="1:16" s="65" customFormat="1" ht="15.75" customHeight="1" x14ac:dyDescent="0.2">
      <c r="A3656" s="104" t="s">
        <v>2484</v>
      </c>
      <c r="B3656" s="18" t="s">
        <v>63</v>
      </c>
      <c r="C3656" s="106">
        <v>253684.8</v>
      </c>
      <c r="D3656" s="120"/>
      <c r="E3656" s="162"/>
      <c r="F3656" s="162"/>
      <c r="G3656" s="91">
        <f t="shared" si="49"/>
        <v>253684.8</v>
      </c>
      <c r="H3656" s="120">
        <v>43616</v>
      </c>
      <c r="I3656" s="120">
        <v>43749</v>
      </c>
      <c r="J3656" s="70"/>
      <c r="K3656" s="162"/>
      <c r="L3656" s="162"/>
      <c r="M3656" s="84" t="s">
        <v>724</v>
      </c>
      <c r="N3656" s="162">
        <v>1</v>
      </c>
      <c r="O3656" s="162">
        <v>769.4</v>
      </c>
      <c r="P3656" s="115">
        <v>2019</v>
      </c>
    </row>
    <row r="3657" spans="1:16" s="65" customFormat="1" ht="15.75" customHeight="1" x14ac:dyDescent="0.2">
      <c r="A3657" s="104" t="s">
        <v>2615</v>
      </c>
      <c r="B3657" s="18" t="s">
        <v>2852</v>
      </c>
      <c r="C3657" s="106">
        <v>1483704</v>
      </c>
      <c r="D3657" s="120"/>
      <c r="E3657" s="162"/>
      <c r="F3657" s="162"/>
      <c r="G3657" s="91">
        <f t="shared" si="49"/>
        <v>1483704</v>
      </c>
      <c r="H3657" s="120">
        <v>43677</v>
      </c>
      <c r="I3657" s="120">
        <v>43749</v>
      </c>
      <c r="J3657" s="70"/>
      <c r="K3657" s="162"/>
      <c r="L3657" s="162"/>
      <c r="M3657" s="84" t="s">
        <v>6</v>
      </c>
      <c r="N3657" s="162">
        <v>1</v>
      </c>
      <c r="O3657" s="162">
        <v>560</v>
      </c>
      <c r="P3657" s="115">
        <v>2019</v>
      </c>
    </row>
    <row r="3658" spans="1:16" s="65" customFormat="1" ht="15.75" customHeight="1" x14ac:dyDescent="0.2">
      <c r="A3658" s="104" t="s">
        <v>2458</v>
      </c>
      <c r="B3658" s="18" t="s">
        <v>2852</v>
      </c>
      <c r="C3658" s="106">
        <v>1511575.2</v>
      </c>
      <c r="D3658" s="120"/>
      <c r="E3658" s="162"/>
      <c r="F3658" s="162"/>
      <c r="G3658" s="91">
        <f t="shared" si="49"/>
        <v>1511575.2</v>
      </c>
      <c r="H3658" s="120">
        <v>43749</v>
      </c>
      <c r="I3658" s="120">
        <v>43809</v>
      </c>
      <c r="J3658" s="70"/>
      <c r="K3658" s="162"/>
      <c r="L3658" s="162"/>
      <c r="M3658" s="84" t="s">
        <v>5</v>
      </c>
      <c r="N3658" s="162">
        <v>1</v>
      </c>
      <c r="O3658" s="162">
        <v>1440.9</v>
      </c>
      <c r="P3658" s="115">
        <v>2019</v>
      </c>
    </row>
    <row r="3659" spans="1:16" s="65" customFormat="1" ht="15.75" customHeight="1" x14ac:dyDescent="0.2">
      <c r="A3659" s="104" t="s">
        <v>2830</v>
      </c>
      <c r="B3659" s="18" t="s">
        <v>63</v>
      </c>
      <c r="C3659" s="106">
        <v>1599428.4</v>
      </c>
      <c r="D3659" s="120"/>
      <c r="E3659" s="162"/>
      <c r="F3659" s="162"/>
      <c r="G3659" s="91">
        <f t="shared" si="49"/>
        <v>1599428.4</v>
      </c>
      <c r="H3659" s="120">
        <v>43782</v>
      </c>
      <c r="I3659" s="120">
        <v>43808</v>
      </c>
      <c r="J3659" s="70"/>
      <c r="K3659" s="162"/>
      <c r="L3659" s="162"/>
      <c r="M3659" s="84" t="s">
        <v>5</v>
      </c>
      <c r="N3659" s="162">
        <v>1</v>
      </c>
      <c r="O3659" s="162">
        <v>1367.5</v>
      </c>
      <c r="P3659" s="115">
        <v>2019</v>
      </c>
    </row>
    <row r="3660" spans="1:16" s="65" customFormat="1" ht="15.75" customHeight="1" x14ac:dyDescent="0.2">
      <c r="A3660" s="104" t="s">
        <v>2378</v>
      </c>
      <c r="B3660" s="18" t="s">
        <v>782</v>
      </c>
      <c r="C3660" s="106">
        <v>454812</v>
      </c>
      <c r="D3660" s="120"/>
      <c r="E3660" s="162"/>
      <c r="F3660" s="162"/>
      <c r="G3660" s="91">
        <f t="shared" si="49"/>
        <v>454812</v>
      </c>
      <c r="H3660" s="120">
        <v>43766</v>
      </c>
      <c r="I3660" s="120">
        <v>43794</v>
      </c>
      <c r="J3660" s="70"/>
      <c r="K3660" s="162"/>
      <c r="L3660" s="162"/>
      <c r="M3660" s="84" t="s">
        <v>1161</v>
      </c>
      <c r="N3660" s="162">
        <v>1</v>
      </c>
      <c r="O3660" s="162">
        <v>671</v>
      </c>
      <c r="P3660" s="115">
        <v>2019</v>
      </c>
    </row>
    <row r="3661" spans="1:16" s="65" customFormat="1" ht="15.75" customHeight="1" x14ac:dyDescent="0.2">
      <c r="A3661" s="104" t="s">
        <v>2560</v>
      </c>
      <c r="B3661" s="18" t="s">
        <v>3318</v>
      </c>
      <c r="C3661" s="106">
        <v>125833.07</v>
      </c>
      <c r="D3661" s="120"/>
      <c r="E3661" s="162"/>
      <c r="F3661" s="162"/>
      <c r="G3661" s="91">
        <f t="shared" si="49"/>
        <v>125833.07</v>
      </c>
      <c r="H3661" s="120">
        <v>43812</v>
      </c>
      <c r="I3661" s="120">
        <v>43822</v>
      </c>
      <c r="J3661" s="70"/>
      <c r="K3661" s="162"/>
      <c r="L3661" s="162"/>
      <c r="M3661" s="84" t="s">
        <v>1161</v>
      </c>
      <c r="N3661" s="162">
        <v>1</v>
      </c>
      <c r="O3661" s="162">
        <v>829.9</v>
      </c>
      <c r="P3661" s="115">
        <v>2019</v>
      </c>
    </row>
    <row r="3662" spans="1:16" s="65" customFormat="1" ht="15.75" customHeight="1" x14ac:dyDescent="0.2">
      <c r="A3662" s="104" t="s">
        <v>2561</v>
      </c>
      <c r="B3662" s="18" t="s">
        <v>3318</v>
      </c>
      <c r="C3662" s="106">
        <v>855663</v>
      </c>
      <c r="D3662" s="120"/>
      <c r="E3662" s="162"/>
      <c r="F3662" s="162"/>
      <c r="G3662" s="91">
        <f t="shared" si="49"/>
        <v>855663</v>
      </c>
      <c r="H3662" s="120">
        <v>43788</v>
      </c>
      <c r="I3662" s="120">
        <v>43822</v>
      </c>
      <c r="J3662" s="70"/>
      <c r="K3662" s="162"/>
      <c r="L3662" s="162"/>
      <c r="M3662" s="84" t="s">
        <v>1161</v>
      </c>
      <c r="N3662" s="162">
        <v>1</v>
      </c>
      <c r="O3662" s="162">
        <v>936.4</v>
      </c>
      <c r="P3662" s="115">
        <v>2019</v>
      </c>
    </row>
    <row r="3663" spans="1:16" s="65" customFormat="1" ht="15.75" customHeight="1" x14ac:dyDescent="0.2">
      <c r="A3663" s="104" t="s">
        <v>2559</v>
      </c>
      <c r="B3663" s="18" t="s">
        <v>3318</v>
      </c>
      <c r="C3663" s="106">
        <v>193929.51</v>
      </c>
      <c r="D3663" s="120"/>
      <c r="E3663" s="162"/>
      <c r="F3663" s="162"/>
      <c r="G3663" s="91">
        <f t="shared" si="49"/>
        <v>193929.51</v>
      </c>
      <c r="H3663" s="120">
        <v>43812</v>
      </c>
      <c r="I3663" s="120">
        <v>43822</v>
      </c>
      <c r="J3663" s="70"/>
      <c r="K3663" s="162"/>
      <c r="L3663" s="162"/>
      <c r="M3663" s="84" t="s">
        <v>1161</v>
      </c>
      <c r="N3663" s="162">
        <v>1</v>
      </c>
      <c r="O3663" s="162">
        <v>806.3</v>
      </c>
      <c r="P3663" s="115">
        <v>2019</v>
      </c>
    </row>
    <row r="3664" spans="1:16" s="65" customFormat="1" ht="15.75" customHeight="1" x14ac:dyDescent="0.2">
      <c r="A3664" s="104" t="s">
        <v>2823</v>
      </c>
      <c r="B3664" s="18" t="s">
        <v>3543</v>
      </c>
      <c r="C3664" s="106">
        <v>3030000</v>
      </c>
      <c r="D3664" s="120"/>
      <c r="E3664" s="162"/>
      <c r="F3664" s="162"/>
      <c r="G3664" s="91">
        <f t="shared" si="49"/>
        <v>3030000</v>
      </c>
      <c r="H3664" s="120">
        <v>43816</v>
      </c>
      <c r="I3664" s="120">
        <v>43817</v>
      </c>
      <c r="J3664" s="70"/>
      <c r="K3664" s="162"/>
      <c r="L3664" s="162"/>
      <c r="M3664" s="84" t="s">
        <v>5</v>
      </c>
      <c r="N3664" s="162">
        <v>1</v>
      </c>
      <c r="O3664" s="162">
        <v>796.8</v>
      </c>
      <c r="P3664" s="115">
        <v>2019</v>
      </c>
    </row>
    <row r="3665" spans="1:16" s="65" customFormat="1" ht="15.75" customHeight="1" x14ac:dyDescent="0.2">
      <c r="A3665" s="104" t="s">
        <v>2917</v>
      </c>
      <c r="B3665" s="18" t="s">
        <v>3543</v>
      </c>
      <c r="C3665" s="106">
        <v>2447998.7999999998</v>
      </c>
      <c r="D3665" s="120"/>
      <c r="E3665" s="162"/>
      <c r="F3665" s="162"/>
      <c r="G3665" s="91">
        <f t="shared" si="49"/>
        <v>2447998.7999999998</v>
      </c>
      <c r="H3665" s="120">
        <v>43811</v>
      </c>
      <c r="I3665" s="120">
        <v>43823</v>
      </c>
      <c r="J3665" s="70"/>
      <c r="K3665" s="162"/>
      <c r="L3665" s="162"/>
      <c r="M3665" s="84" t="s">
        <v>5</v>
      </c>
      <c r="N3665" s="162">
        <v>1</v>
      </c>
      <c r="O3665" s="162">
        <v>809.8</v>
      </c>
      <c r="P3665" s="115">
        <v>2019</v>
      </c>
    </row>
    <row r="3666" spans="1:16" s="65" customFormat="1" ht="15.75" customHeight="1" x14ac:dyDescent="0.2">
      <c r="A3666" s="104" t="s">
        <v>2946</v>
      </c>
      <c r="B3666" s="18" t="s">
        <v>3543</v>
      </c>
      <c r="C3666" s="106">
        <v>2943532.8</v>
      </c>
      <c r="D3666" s="120"/>
      <c r="E3666" s="162"/>
      <c r="F3666" s="162"/>
      <c r="G3666" s="91">
        <f t="shared" si="49"/>
        <v>2943532.8</v>
      </c>
      <c r="H3666" s="120">
        <v>43804</v>
      </c>
      <c r="I3666" s="120">
        <v>43823</v>
      </c>
      <c r="J3666" s="70"/>
      <c r="K3666" s="162"/>
      <c r="L3666" s="162"/>
      <c r="M3666" s="84" t="s">
        <v>5</v>
      </c>
      <c r="N3666" s="162">
        <v>1</v>
      </c>
      <c r="O3666" s="162">
        <v>769.8</v>
      </c>
      <c r="P3666" s="115">
        <v>2019</v>
      </c>
    </row>
    <row r="3667" spans="1:16" s="65" customFormat="1" ht="15.75" customHeight="1" x14ac:dyDescent="0.2">
      <c r="A3667" s="104" t="s">
        <v>2993</v>
      </c>
      <c r="B3667" s="18" t="s">
        <v>3544</v>
      </c>
      <c r="C3667" s="106">
        <v>2361729.73</v>
      </c>
      <c r="D3667" s="120"/>
      <c r="E3667" s="162"/>
      <c r="F3667" s="162"/>
      <c r="G3667" s="91">
        <f t="shared" si="49"/>
        <v>2361729.73</v>
      </c>
      <c r="H3667" s="120">
        <v>43788</v>
      </c>
      <c r="I3667" s="120">
        <v>43822</v>
      </c>
      <c r="J3667" s="70"/>
      <c r="K3667" s="162"/>
      <c r="L3667" s="162"/>
      <c r="M3667" s="84" t="s">
        <v>5</v>
      </c>
      <c r="N3667" s="162">
        <v>1</v>
      </c>
      <c r="O3667" s="162">
        <v>926.6</v>
      </c>
      <c r="P3667" s="115">
        <v>2019</v>
      </c>
    </row>
    <row r="3668" spans="1:16" s="65" customFormat="1" ht="15.75" customHeight="1" x14ac:dyDescent="0.2">
      <c r="A3668" s="104" t="s">
        <v>3434</v>
      </c>
      <c r="B3668" s="18" t="s">
        <v>1995</v>
      </c>
      <c r="C3668" s="106">
        <v>3257270.4</v>
      </c>
      <c r="D3668" s="120"/>
      <c r="E3668" s="162"/>
      <c r="F3668" s="162"/>
      <c r="G3668" s="91">
        <f t="shared" si="49"/>
        <v>3257270.4</v>
      </c>
      <c r="H3668" s="120">
        <v>43812</v>
      </c>
      <c r="I3668" s="120">
        <v>43803</v>
      </c>
      <c r="J3668" s="70"/>
      <c r="K3668" s="162"/>
      <c r="L3668" s="162"/>
      <c r="M3668" s="84" t="s">
        <v>908</v>
      </c>
      <c r="N3668" s="162">
        <v>1</v>
      </c>
      <c r="O3668" s="162">
        <v>4268.3</v>
      </c>
      <c r="P3668" s="115">
        <v>2019</v>
      </c>
    </row>
    <row r="3669" spans="1:16" s="65" customFormat="1" ht="15.75" customHeight="1" x14ac:dyDescent="0.2">
      <c r="A3669" s="104" t="s">
        <v>3435</v>
      </c>
      <c r="B3669" s="18" t="s">
        <v>1995</v>
      </c>
      <c r="C3669" s="106">
        <v>3257270.4</v>
      </c>
      <c r="D3669" s="120"/>
      <c r="E3669" s="162"/>
      <c r="F3669" s="162"/>
      <c r="G3669" s="91">
        <f t="shared" si="49"/>
        <v>3257270.4</v>
      </c>
      <c r="H3669" s="120">
        <v>43812</v>
      </c>
      <c r="I3669" s="120">
        <v>43803</v>
      </c>
      <c r="J3669" s="70"/>
      <c r="K3669" s="162"/>
      <c r="L3669" s="162"/>
      <c r="M3669" s="84" t="s">
        <v>908</v>
      </c>
      <c r="N3669" s="162">
        <v>1</v>
      </c>
      <c r="O3669" s="162">
        <v>4328.1000000000004</v>
      </c>
      <c r="P3669" s="115">
        <v>2019</v>
      </c>
    </row>
    <row r="3670" spans="1:16" s="65" customFormat="1" ht="15.75" customHeight="1" x14ac:dyDescent="0.2">
      <c r="A3670" s="104" t="s">
        <v>2423</v>
      </c>
      <c r="B3670" s="18" t="s">
        <v>2852</v>
      </c>
      <c r="C3670" s="106">
        <v>1723027.2</v>
      </c>
      <c r="D3670" s="120"/>
      <c r="E3670" s="162"/>
      <c r="F3670" s="162"/>
      <c r="G3670" s="91">
        <f t="shared" si="49"/>
        <v>1723027.2</v>
      </c>
      <c r="H3670" s="120">
        <v>43797</v>
      </c>
      <c r="I3670" s="120">
        <v>43816</v>
      </c>
      <c r="J3670" s="70"/>
      <c r="K3670" s="162"/>
      <c r="L3670" s="162"/>
      <c r="M3670" s="84" t="s">
        <v>6</v>
      </c>
      <c r="N3670" s="162">
        <v>1</v>
      </c>
      <c r="O3670" s="162">
        <v>783.7</v>
      </c>
      <c r="P3670" s="115">
        <v>2019</v>
      </c>
    </row>
    <row r="3671" spans="1:16" s="65" customFormat="1" ht="15.75" customHeight="1" x14ac:dyDescent="0.2">
      <c r="A3671" s="104" t="s">
        <v>2613</v>
      </c>
      <c r="B3671" s="18" t="s">
        <v>63</v>
      </c>
      <c r="C3671" s="106">
        <v>1023480</v>
      </c>
      <c r="D3671" s="120"/>
      <c r="E3671" s="162"/>
      <c r="F3671" s="162"/>
      <c r="G3671" s="91">
        <f t="shared" si="49"/>
        <v>1023480</v>
      </c>
      <c r="H3671" s="120">
        <v>43819</v>
      </c>
      <c r="I3671" s="120">
        <v>43822</v>
      </c>
      <c r="J3671" s="70"/>
      <c r="K3671" s="162"/>
      <c r="L3671" s="162"/>
      <c r="M3671" s="84" t="s">
        <v>5</v>
      </c>
      <c r="N3671" s="162">
        <v>1</v>
      </c>
      <c r="O3671" s="162">
        <v>650.6</v>
      </c>
      <c r="P3671" s="115">
        <v>2019</v>
      </c>
    </row>
    <row r="3672" spans="1:16" s="65" customFormat="1" ht="15.75" customHeight="1" x14ac:dyDescent="0.2">
      <c r="A3672" s="104" t="s">
        <v>2422</v>
      </c>
      <c r="B3672" s="18" t="s">
        <v>2852</v>
      </c>
      <c r="C3672" s="106">
        <v>1677091.2</v>
      </c>
      <c r="D3672" s="120"/>
      <c r="E3672" s="162"/>
      <c r="F3672" s="162"/>
      <c r="G3672" s="91">
        <f t="shared" si="49"/>
        <v>1677091.2</v>
      </c>
      <c r="H3672" s="120">
        <v>43769</v>
      </c>
      <c r="I3672" s="120">
        <v>43816</v>
      </c>
      <c r="J3672" s="70"/>
      <c r="K3672" s="162"/>
      <c r="L3672" s="162"/>
      <c r="M3672" s="84" t="s">
        <v>6</v>
      </c>
      <c r="N3672" s="162">
        <v>1</v>
      </c>
      <c r="O3672" s="162">
        <v>495.8</v>
      </c>
      <c r="P3672" s="115">
        <v>2019</v>
      </c>
    </row>
    <row r="3673" spans="1:16" s="65" customFormat="1" ht="15.75" customHeight="1" x14ac:dyDescent="0.2">
      <c r="A3673" s="104" t="s">
        <v>2824</v>
      </c>
      <c r="B3673" s="18" t="s">
        <v>3543</v>
      </c>
      <c r="C3673" s="106">
        <v>2488174.7999999998</v>
      </c>
      <c r="D3673" s="120"/>
      <c r="E3673" s="162"/>
      <c r="F3673" s="162"/>
      <c r="G3673" s="91">
        <f t="shared" si="49"/>
        <v>2488174.7999999998</v>
      </c>
      <c r="H3673" s="120">
        <v>43817</v>
      </c>
      <c r="I3673" s="120">
        <v>43819</v>
      </c>
      <c r="J3673" s="70"/>
      <c r="K3673" s="162"/>
      <c r="L3673" s="162"/>
      <c r="M3673" s="84" t="s">
        <v>5</v>
      </c>
      <c r="N3673" s="162">
        <v>1</v>
      </c>
      <c r="O3673" s="162">
        <v>1710.1</v>
      </c>
      <c r="P3673" s="115">
        <v>2019</v>
      </c>
    </row>
    <row r="3674" spans="1:16" s="65" customFormat="1" ht="15.75" customHeight="1" x14ac:dyDescent="0.2">
      <c r="A3674" s="104" t="s">
        <v>2076</v>
      </c>
      <c r="B3674" s="18" t="s">
        <v>694</v>
      </c>
      <c r="C3674" s="106">
        <v>1701077.37</v>
      </c>
      <c r="D3674" s="120"/>
      <c r="E3674" s="162"/>
      <c r="F3674" s="162"/>
      <c r="G3674" s="91">
        <f t="shared" si="49"/>
        <v>1701077.37</v>
      </c>
      <c r="H3674" s="120">
        <v>43817</v>
      </c>
      <c r="I3674" s="120">
        <v>43818</v>
      </c>
      <c r="J3674" s="70"/>
      <c r="K3674" s="162"/>
      <c r="L3674" s="162"/>
      <c r="M3674" s="84" t="s">
        <v>6</v>
      </c>
      <c r="N3674" s="162">
        <v>1</v>
      </c>
      <c r="O3674" s="162">
        <v>638.79999999999995</v>
      </c>
      <c r="P3674" s="115">
        <v>2019</v>
      </c>
    </row>
    <row r="3675" spans="1:16" s="65" customFormat="1" ht="15.75" customHeight="1" x14ac:dyDescent="0.2">
      <c r="A3675" s="104" t="s">
        <v>2943</v>
      </c>
      <c r="B3675" s="18" t="s">
        <v>3543</v>
      </c>
      <c r="C3675" s="106">
        <v>92565.6</v>
      </c>
      <c r="D3675" s="120"/>
      <c r="E3675" s="162"/>
      <c r="F3675" s="162"/>
      <c r="G3675" s="91">
        <f t="shared" si="49"/>
        <v>92565.6</v>
      </c>
      <c r="H3675" s="120">
        <v>43787</v>
      </c>
      <c r="I3675" s="120">
        <v>43818</v>
      </c>
      <c r="J3675" s="70"/>
      <c r="K3675" s="162"/>
      <c r="L3675" s="162"/>
      <c r="M3675" s="84" t="s">
        <v>2124</v>
      </c>
      <c r="N3675" s="162">
        <v>2</v>
      </c>
      <c r="O3675" s="162">
        <v>686.4</v>
      </c>
      <c r="P3675" s="115">
        <v>2019</v>
      </c>
    </row>
    <row r="3676" spans="1:16" s="65" customFormat="1" ht="15.75" customHeight="1" x14ac:dyDescent="0.2">
      <c r="A3676" s="104" t="s">
        <v>2944</v>
      </c>
      <c r="B3676" s="18" t="s">
        <v>3543</v>
      </c>
      <c r="C3676" s="106">
        <v>1079403.6000000001</v>
      </c>
      <c r="D3676" s="120"/>
      <c r="E3676" s="162"/>
      <c r="F3676" s="162"/>
      <c r="G3676" s="91">
        <f t="shared" si="49"/>
        <v>1079403.6000000001</v>
      </c>
      <c r="H3676" s="120">
        <v>43787</v>
      </c>
      <c r="I3676" s="120">
        <v>43810</v>
      </c>
      <c r="J3676" s="70"/>
      <c r="K3676" s="162"/>
      <c r="L3676" s="162"/>
      <c r="M3676" s="84" t="s">
        <v>3537</v>
      </c>
      <c r="N3676" s="162">
        <v>3</v>
      </c>
      <c r="O3676" s="162">
        <v>1451.3</v>
      </c>
      <c r="P3676" s="115">
        <v>2019</v>
      </c>
    </row>
    <row r="3677" spans="1:16" s="65" customFormat="1" ht="15.75" customHeight="1" x14ac:dyDescent="0.2">
      <c r="A3677" s="104" t="s">
        <v>1916</v>
      </c>
      <c r="B3677" s="18" t="s">
        <v>953</v>
      </c>
      <c r="C3677" s="106">
        <v>1030342.75</v>
      </c>
      <c r="D3677" s="120"/>
      <c r="E3677" s="162"/>
      <c r="F3677" s="162"/>
      <c r="G3677" s="91">
        <f t="shared" si="49"/>
        <v>1030342.75</v>
      </c>
      <c r="H3677" s="120">
        <v>43742</v>
      </c>
      <c r="I3677" s="120">
        <v>43749</v>
      </c>
      <c r="J3677" s="70"/>
      <c r="K3677" s="162"/>
      <c r="L3677" s="162"/>
      <c r="M3677" s="84" t="s">
        <v>6</v>
      </c>
      <c r="N3677" s="162">
        <v>1</v>
      </c>
      <c r="O3677" s="162">
        <v>404.4</v>
      </c>
      <c r="P3677" s="115">
        <v>2019</v>
      </c>
    </row>
    <row r="3678" spans="1:16" s="65" customFormat="1" ht="15.75" customHeight="1" x14ac:dyDescent="0.2">
      <c r="A3678" s="104" t="s">
        <v>2184</v>
      </c>
      <c r="B3678" s="18" t="s">
        <v>2100</v>
      </c>
      <c r="C3678" s="106">
        <v>2646969.6</v>
      </c>
      <c r="D3678" s="99">
        <v>6716.4</v>
      </c>
      <c r="E3678" s="162"/>
      <c r="F3678" s="162"/>
      <c r="G3678" s="91">
        <f t="shared" ref="G3678:G3741" si="50">C3678-D3678+F3678</f>
        <v>2640253.2000000002</v>
      </c>
      <c r="H3678" s="120">
        <v>43819</v>
      </c>
      <c r="I3678" s="120">
        <v>43819</v>
      </c>
      <c r="J3678" s="70"/>
      <c r="K3678" s="162"/>
      <c r="L3678" s="162"/>
      <c r="M3678" s="84" t="s">
        <v>5</v>
      </c>
      <c r="N3678" s="162">
        <v>1</v>
      </c>
      <c r="O3678" s="162">
        <v>671.7</v>
      </c>
      <c r="P3678" s="115">
        <v>2019</v>
      </c>
    </row>
    <row r="3679" spans="1:16" s="65" customFormat="1" ht="15.75" customHeight="1" x14ac:dyDescent="0.2">
      <c r="A3679" s="104" t="s">
        <v>2947</v>
      </c>
      <c r="B3679" s="18" t="s">
        <v>2100</v>
      </c>
      <c r="C3679" s="106">
        <v>3525208.8</v>
      </c>
      <c r="D3679" s="99">
        <v>27429.599999999999</v>
      </c>
      <c r="E3679" s="162"/>
      <c r="F3679" s="162"/>
      <c r="G3679" s="91">
        <f t="shared" si="50"/>
        <v>3497779.1999999997</v>
      </c>
      <c r="H3679" s="120">
        <v>43819</v>
      </c>
      <c r="I3679" s="120">
        <v>43819</v>
      </c>
      <c r="J3679" s="70"/>
      <c r="K3679" s="162"/>
      <c r="L3679" s="162"/>
      <c r="M3679" s="84" t="s">
        <v>5</v>
      </c>
      <c r="N3679" s="162">
        <v>1</v>
      </c>
      <c r="O3679" s="162">
        <v>1317.1</v>
      </c>
      <c r="P3679" s="115">
        <v>2019</v>
      </c>
    </row>
    <row r="3680" spans="1:16" s="65" customFormat="1" ht="15.75" customHeight="1" x14ac:dyDescent="0.2">
      <c r="A3680" s="104" t="s">
        <v>2932</v>
      </c>
      <c r="B3680" s="18" t="s">
        <v>3572</v>
      </c>
      <c r="C3680" s="106">
        <v>3177957.2</v>
      </c>
      <c r="D3680" s="120"/>
      <c r="E3680" s="162"/>
      <c r="F3680" s="162"/>
      <c r="G3680" s="91">
        <f t="shared" si="50"/>
        <v>3177957.2</v>
      </c>
      <c r="H3680" s="120">
        <v>43804</v>
      </c>
      <c r="I3680" s="120">
        <v>43819</v>
      </c>
      <c r="J3680" s="70"/>
      <c r="K3680" s="162"/>
      <c r="L3680" s="162"/>
      <c r="M3680" s="84" t="s">
        <v>5</v>
      </c>
      <c r="N3680" s="162">
        <v>1</v>
      </c>
      <c r="O3680" s="162">
        <v>763.4</v>
      </c>
      <c r="P3680" s="115">
        <v>2019</v>
      </c>
    </row>
    <row r="3681" spans="1:16" s="65" customFormat="1" ht="15.75" customHeight="1" x14ac:dyDescent="0.2">
      <c r="A3681" s="104" t="s">
        <v>2820</v>
      </c>
      <c r="B3681" s="18" t="s">
        <v>63</v>
      </c>
      <c r="C3681" s="106">
        <v>589524</v>
      </c>
      <c r="D3681" s="120"/>
      <c r="E3681" s="162"/>
      <c r="F3681" s="162"/>
      <c r="G3681" s="91">
        <f t="shared" si="50"/>
        <v>589524</v>
      </c>
      <c r="H3681" s="120">
        <v>43766</v>
      </c>
      <c r="I3681" s="120">
        <v>43794</v>
      </c>
      <c r="J3681" s="70"/>
      <c r="K3681" s="162"/>
      <c r="L3681" s="162"/>
      <c r="M3681" s="84" t="s">
        <v>2380</v>
      </c>
      <c r="N3681" s="162">
        <v>2</v>
      </c>
      <c r="O3681" s="162">
        <v>650.6</v>
      </c>
      <c r="P3681" s="115">
        <v>2019</v>
      </c>
    </row>
    <row r="3682" spans="1:16" s="65" customFormat="1" ht="15.75" customHeight="1" x14ac:dyDescent="0.2">
      <c r="A3682" s="104" t="s">
        <v>2694</v>
      </c>
      <c r="B3682" s="18" t="s">
        <v>3589</v>
      </c>
      <c r="C3682" s="106">
        <v>2112975.06</v>
      </c>
      <c r="D3682" s="120"/>
      <c r="E3682" s="162"/>
      <c r="F3682" s="162"/>
      <c r="G3682" s="91">
        <f t="shared" si="50"/>
        <v>2112975.06</v>
      </c>
      <c r="H3682" s="120">
        <v>43805</v>
      </c>
      <c r="I3682" s="120">
        <v>43826</v>
      </c>
      <c r="J3682" s="70"/>
      <c r="K3682" s="162"/>
      <c r="L3682" s="162"/>
      <c r="M3682" s="84" t="s">
        <v>5</v>
      </c>
      <c r="N3682" s="162">
        <v>1</v>
      </c>
      <c r="O3682" s="162">
        <v>809.2</v>
      </c>
      <c r="P3682" s="115">
        <v>2019</v>
      </c>
    </row>
    <row r="3683" spans="1:16" s="65" customFormat="1" ht="15.75" customHeight="1" x14ac:dyDescent="0.2">
      <c r="A3683" s="104" t="s">
        <v>2926</v>
      </c>
      <c r="B3683" s="18" t="s">
        <v>3572</v>
      </c>
      <c r="C3683" s="106">
        <v>1504451.51</v>
      </c>
      <c r="D3683" s="120"/>
      <c r="E3683" s="162"/>
      <c r="F3683" s="162"/>
      <c r="G3683" s="91">
        <f t="shared" si="50"/>
        <v>1504451.51</v>
      </c>
      <c r="H3683" s="120">
        <v>43804</v>
      </c>
      <c r="I3683" s="120">
        <v>43829</v>
      </c>
      <c r="J3683" s="70"/>
      <c r="K3683" s="162"/>
      <c r="L3683" s="162"/>
      <c r="M3683" s="84" t="s">
        <v>6</v>
      </c>
      <c r="N3683" s="162">
        <v>1</v>
      </c>
      <c r="O3683" s="162">
        <v>612.4</v>
      </c>
      <c r="P3683" s="115">
        <v>2019</v>
      </c>
    </row>
    <row r="3684" spans="1:16" s="65" customFormat="1" ht="15.75" customHeight="1" x14ac:dyDescent="0.2">
      <c r="A3684" s="104" t="s">
        <v>2927</v>
      </c>
      <c r="B3684" s="18" t="s">
        <v>3572</v>
      </c>
      <c r="C3684" s="106">
        <v>1383902.58</v>
      </c>
      <c r="D3684" s="120"/>
      <c r="E3684" s="162"/>
      <c r="F3684" s="162"/>
      <c r="G3684" s="91">
        <f t="shared" si="50"/>
        <v>1383902.58</v>
      </c>
      <c r="H3684" s="120">
        <v>43804</v>
      </c>
      <c r="I3684" s="120">
        <v>43830</v>
      </c>
      <c r="J3684" s="70"/>
      <c r="K3684" s="162"/>
      <c r="L3684" s="162"/>
      <c r="M3684" s="84" t="s">
        <v>6</v>
      </c>
      <c r="N3684" s="162">
        <v>1</v>
      </c>
      <c r="O3684" s="162">
        <v>413.9</v>
      </c>
      <c r="P3684" s="115">
        <v>2019</v>
      </c>
    </row>
    <row r="3685" spans="1:16" s="65" customFormat="1" ht="15.75" customHeight="1" x14ac:dyDescent="0.2">
      <c r="A3685" s="104" t="s">
        <v>2424</v>
      </c>
      <c r="B3685" s="18" t="s">
        <v>2852</v>
      </c>
      <c r="C3685" s="106">
        <v>1728050.4</v>
      </c>
      <c r="D3685" s="120"/>
      <c r="E3685" s="162"/>
      <c r="F3685" s="162"/>
      <c r="G3685" s="91">
        <f t="shared" si="50"/>
        <v>1728050.4</v>
      </c>
      <c r="H3685" s="120">
        <v>43783</v>
      </c>
      <c r="I3685" s="120">
        <v>43823</v>
      </c>
      <c r="J3685" s="70"/>
      <c r="K3685" s="162"/>
      <c r="L3685" s="162"/>
      <c r="M3685" s="84" t="s">
        <v>6</v>
      </c>
      <c r="N3685" s="162">
        <v>1</v>
      </c>
      <c r="O3685" s="162">
        <v>689.7</v>
      </c>
      <c r="P3685" s="115">
        <v>2019</v>
      </c>
    </row>
    <row r="3686" spans="1:16" s="65" customFormat="1" ht="15.75" customHeight="1" x14ac:dyDescent="0.2">
      <c r="A3686" s="104" t="s">
        <v>2421</v>
      </c>
      <c r="B3686" s="18" t="s">
        <v>2852</v>
      </c>
      <c r="C3686" s="106">
        <v>1773218.4</v>
      </c>
      <c r="D3686" s="120"/>
      <c r="E3686" s="162"/>
      <c r="F3686" s="162"/>
      <c r="G3686" s="91">
        <f t="shared" si="50"/>
        <v>1773218.4</v>
      </c>
      <c r="H3686" s="120">
        <v>43769</v>
      </c>
      <c r="I3686" s="120">
        <v>43823</v>
      </c>
      <c r="J3686" s="70"/>
      <c r="K3686" s="162"/>
      <c r="L3686" s="162"/>
      <c r="M3686" s="84" t="s">
        <v>6</v>
      </c>
      <c r="N3686" s="162">
        <v>1</v>
      </c>
      <c r="O3686" s="162">
        <v>723</v>
      </c>
      <c r="P3686" s="115">
        <v>2019</v>
      </c>
    </row>
    <row r="3687" spans="1:16" s="65" customFormat="1" ht="15.75" customHeight="1" x14ac:dyDescent="0.2">
      <c r="A3687" s="104" t="s">
        <v>2919</v>
      </c>
      <c r="B3687" s="18" t="s">
        <v>782</v>
      </c>
      <c r="C3687" s="106">
        <v>1050756</v>
      </c>
      <c r="D3687" s="120"/>
      <c r="E3687" s="162"/>
      <c r="F3687" s="162"/>
      <c r="G3687" s="91">
        <f t="shared" si="50"/>
        <v>1050756</v>
      </c>
      <c r="H3687" s="120">
        <v>43812</v>
      </c>
      <c r="I3687" s="120">
        <v>43825</v>
      </c>
      <c r="J3687" s="70"/>
      <c r="K3687" s="162"/>
      <c r="L3687" s="162"/>
      <c r="M3687" s="84" t="s">
        <v>5</v>
      </c>
      <c r="N3687" s="162">
        <v>1</v>
      </c>
      <c r="O3687" s="162">
        <v>306.8</v>
      </c>
      <c r="P3687" s="115">
        <v>2019</v>
      </c>
    </row>
    <row r="3688" spans="1:16" s="65" customFormat="1" ht="15.75" customHeight="1" x14ac:dyDescent="0.2">
      <c r="A3688" s="104" t="s">
        <v>2920</v>
      </c>
      <c r="B3688" s="18" t="s">
        <v>782</v>
      </c>
      <c r="C3688" s="106">
        <v>1051296</v>
      </c>
      <c r="D3688" s="120"/>
      <c r="E3688" s="162"/>
      <c r="F3688" s="162"/>
      <c r="G3688" s="91">
        <f t="shared" si="50"/>
        <v>1051296</v>
      </c>
      <c r="H3688" s="120">
        <v>43812</v>
      </c>
      <c r="I3688" s="120">
        <v>43825</v>
      </c>
      <c r="J3688" s="70"/>
      <c r="K3688" s="162"/>
      <c r="L3688" s="162"/>
      <c r="M3688" s="84" t="s">
        <v>5</v>
      </c>
      <c r="N3688" s="162">
        <v>1</v>
      </c>
      <c r="O3688" s="162">
        <v>178.9</v>
      </c>
      <c r="P3688" s="115">
        <v>2019</v>
      </c>
    </row>
    <row r="3689" spans="1:16" s="65" customFormat="1" ht="15.75" customHeight="1" x14ac:dyDescent="0.2">
      <c r="A3689" s="104" t="s">
        <v>2362</v>
      </c>
      <c r="B3689" s="18" t="s">
        <v>3589</v>
      </c>
      <c r="C3689" s="106">
        <v>1641836.05</v>
      </c>
      <c r="D3689" s="120"/>
      <c r="E3689" s="162"/>
      <c r="F3689" s="162"/>
      <c r="G3689" s="91">
        <f t="shared" si="50"/>
        <v>1641836.05</v>
      </c>
      <c r="H3689" s="120">
        <v>43819</v>
      </c>
      <c r="I3689" s="120">
        <v>43830</v>
      </c>
      <c r="J3689" s="70"/>
      <c r="K3689" s="162"/>
      <c r="L3689" s="162"/>
      <c r="M3689" s="84" t="s">
        <v>5</v>
      </c>
      <c r="N3689" s="162">
        <v>1</v>
      </c>
      <c r="O3689" s="110">
        <v>435.5</v>
      </c>
      <c r="P3689" s="115">
        <v>2019</v>
      </c>
    </row>
    <row r="3690" spans="1:16" s="65" customFormat="1" ht="15.75" customHeight="1" x14ac:dyDescent="0.2">
      <c r="A3690" s="104" t="s">
        <v>3036</v>
      </c>
      <c r="B3690" s="18" t="s">
        <v>3589</v>
      </c>
      <c r="C3690" s="106">
        <v>1341599.9099999999</v>
      </c>
      <c r="D3690" s="120"/>
      <c r="E3690" s="162"/>
      <c r="F3690" s="162"/>
      <c r="G3690" s="91">
        <f t="shared" si="50"/>
        <v>1341599.9099999999</v>
      </c>
      <c r="H3690" s="120">
        <v>43805</v>
      </c>
      <c r="I3690" s="120">
        <v>43830</v>
      </c>
      <c r="J3690" s="70"/>
      <c r="K3690" s="162"/>
      <c r="L3690" s="162"/>
      <c r="M3690" s="84" t="s">
        <v>5</v>
      </c>
      <c r="N3690" s="162">
        <v>1</v>
      </c>
      <c r="O3690" s="110">
        <v>419.8</v>
      </c>
      <c r="P3690" s="115">
        <v>2019</v>
      </c>
    </row>
    <row r="3691" spans="1:16" s="65" customFormat="1" ht="15.75" customHeight="1" x14ac:dyDescent="0.2">
      <c r="A3691" s="104" t="s">
        <v>2997</v>
      </c>
      <c r="B3691" s="18" t="s">
        <v>3589</v>
      </c>
      <c r="C3691" s="106">
        <v>2000492.94</v>
      </c>
      <c r="D3691" s="120"/>
      <c r="E3691" s="162"/>
      <c r="F3691" s="162"/>
      <c r="G3691" s="91">
        <f t="shared" si="50"/>
        <v>2000492.94</v>
      </c>
      <c r="H3691" s="120">
        <v>43812</v>
      </c>
      <c r="I3691" s="120">
        <v>43830</v>
      </c>
      <c r="J3691" s="70"/>
      <c r="K3691" s="162"/>
      <c r="L3691" s="162"/>
      <c r="M3691" s="84" t="s">
        <v>5</v>
      </c>
      <c r="N3691" s="162">
        <v>1</v>
      </c>
      <c r="O3691" s="110">
        <v>591.4</v>
      </c>
      <c r="P3691" s="115">
        <v>2019</v>
      </c>
    </row>
    <row r="3692" spans="1:16" s="98" customFormat="1" ht="15.75" customHeight="1" x14ac:dyDescent="0.25">
      <c r="A3692" s="113" t="s">
        <v>2690</v>
      </c>
      <c r="B3692" s="18" t="s">
        <v>782</v>
      </c>
      <c r="C3692" s="106">
        <v>2031279.6</v>
      </c>
      <c r="D3692" s="106"/>
      <c r="E3692" s="106"/>
      <c r="F3692" s="106"/>
      <c r="G3692" s="91">
        <f t="shared" si="50"/>
        <v>2031279.6</v>
      </c>
      <c r="H3692" s="102">
        <v>43815</v>
      </c>
      <c r="I3692" s="102">
        <v>43824</v>
      </c>
      <c r="J3692" s="29"/>
      <c r="K3692" s="29"/>
      <c r="L3692" s="29"/>
      <c r="M3692" s="108" t="s">
        <v>5</v>
      </c>
      <c r="N3692" s="108">
        <v>1</v>
      </c>
      <c r="O3692" s="108">
        <v>588.5</v>
      </c>
      <c r="P3692" s="115">
        <v>2019</v>
      </c>
    </row>
    <row r="3693" spans="1:16" s="98" customFormat="1" ht="15.75" customHeight="1" x14ac:dyDescent="0.25">
      <c r="A3693" s="126" t="s">
        <v>2918</v>
      </c>
      <c r="B3693" s="126" t="s">
        <v>782</v>
      </c>
      <c r="C3693" s="106">
        <v>3198702</v>
      </c>
      <c r="D3693" s="106"/>
      <c r="E3693" s="106"/>
      <c r="F3693" s="106"/>
      <c r="G3693" s="91">
        <f t="shared" si="50"/>
        <v>3198702</v>
      </c>
      <c r="H3693" s="102">
        <v>43819</v>
      </c>
      <c r="I3693" s="102">
        <v>43825</v>
      </c>
      <c r="J3693" s="29"/>
      <c r="K3693" s="29"/>
      <c r="L3693" s="29"/>
      <c r="M3693" s="108" t="s">
        <v>5</v>
      </c>
      <c r="N3693" s="108">
        <v>1</v>
      </c>
      <c r="O3693" s="108">
        <v>1613.9</v>
      </c>
      <c r="P3693" s="115">
        <v>2019</v>
      </c>
    </row>
    <row r="3694" spans="1:16" s="98" customFormat="1" ht="15.75" customHeight="1" x14ac:dyDescent="0.25">
      <c r="A3694" s="126" t="s">
        <v>2930</v>
      </c>
      <c r="B3694" s="126" t="s">
        <v>3589</v>
      </c>
      <c r="C3694" s="106">
        <v>1539915.17</v>
      </c>
      <c r="D3694" s="106"/>
      <c r="E3694" s="106"/>
      <c r="F3694" s="106"/>
      <c r="G3694" s="91">
        <f t="shared" si="50"/>
        <v>1539915.17</v>
      </c>
      <c r="H3694" s="102">
        <v>43816</v>
      </c>
      <c r="I3694" s="102">
        <v>43830</v>
      </c>
      <c r="J3694" s="29"/>
      <c r="K3694" s="29"/>
      <c r="L3694" s="29"/>
      <c r="M3694" s="108" t="s">
        <v>6</v>
      </c>
      <c r="N3694" s="108">
        <v>1</v>
      </c>
      <c r="O3694" s="108">
        <v>719.4</v>
      </c>
      <c r="P3694" s="115">
        <v>2019</v>
      </c>
    </row>
    <row r="3695" spans="1:16" s="98" customFormat="1" ht="15.75" customHeight="1" x14ac:dyDescent="0.25">
      <c r="A3695" s="126" t="s">
        <v>3576</v>
      </c>
      <c r="B3695" s="126" t="s">
        <v>3589</v>
      </c>
      <c r="C3695" s="106">
        <v>2638165.5299999998</v>
      </c>
      <c r="D3695" s="106"/>
      <c r="E3695" s="106"/>
      <c r="F3695" s="106"/>
      <c r="G3695" s="91">
        <f t="shared" si="50"/>
        <v>2638165.5299999998</v>
      </c>
      <c r="H3695" s="102">
        <v>43824</v>
      </c>
      <c r="I3695" s="102">
        <v>43830</v>
      </c>
      <c r="J3695" s="29"/>
      <c r="K3695" s="29"/>
      <c r="L3695" s="29"/>
      <c r="M3695" s="108" t="s">
        <v>5</v>
      </c>
      <c r="N3695" s="108">
        <v>1</v>
      </c>
      <c r="O3695" s="108">
        <v>714.2</v>
      </c>
      <c r="P3695" s="115">
        <v>2019</v>
      </c>
    </row>
    <row r="3696" spans="1:16" s="98" customFormat="1" ht="15.75" customHeight="1" x14ac:dyDescent="0.25">
      <c r="A3696" s="126" t="s">
        <v>2688</v>
      </c>
      <c r="B3696" s="126" t="s">
        <v>782</v>
      </c>
      <c r="C3696" s="106">
        <v>1318054.8</v>
      </c>
      <c r="D3696" s="106"/>
      <c r="E3696" s="106"/>
      <c r="F3696" s="106"/>
      <c r="G3696" s="91">
        <f t="shared" si="50"/>
        <v>1318054.8</v>
      </c>
      <c r="H3696" s="102">
        <v>43822</v>
      </c>
      <c r="I3696" s="102">
        <v>43830</v>
      </c>
      <c r="J3696" s="29"/>
      <c r="K3696" s="29"/>
      <c r="L3696" s="29"/>
      <c r="M3696" s="108" t="s">
        <v>5</v>
      </c>
      <c r="N3696" s="108">
        <v>1</v>
      </c>
      <c r="O3696" s="108">
        <v>367.2</v>
      </c>
      <c r="P3696" s="115">
        <v>2019</v>
      </c>
    </row>
    <row r="3697" spans="1:16" s="98" customFormat="1" ht="15.75" customHeight="1" x14ac:dyDescent="0.25">
      <c r="A3697" s="126" t="s">
        <v>2996</v>
      </c>
      <c r="B3697" s="126" t="s">
        <v>3589</v>
      </c>
      <c r="C3697" s="106">
        <v>2225580.4900000002</v>
      </c>
      <c r="D3697" s="106"/>
      <c r="E3697" s="106"/>
      <c r="F3697" s="106"/>
      <c r="G3697" s="91">
        <f t="shared" si="50"/>
        <v>2225580.4900000002</v>
      </c>
      <c r="H3697" s="102">
        <v>43812</v>
      </c>
      <c r="I3697" s="102">
        <v>43830</v>
      </c>
      <c r="J3697" s="29"/>
      <c r="K3697" s="29"/>
      <c r="L3697" s="29"/>
      <c r="M3697" s="108" t="s">
        <v>5</v>
      </c>
      <c r="N3697" s="108">
        <v>1</v>
      </c>
      <c r="O3697" s="108">
        <v>638.9</v>
      </c>
      <c r="P3697" s="115">
        <v>2019</v>
      </c>
    </row>
    <row r="3698" spans="1:16" s="98" customFormat="1" ht="15.75" customHeight="1" x14ac:dyDescent="0.25">
      <c r="A3698" s="126" t="s">
        <v>3294</v>
      </c>
      <c r="B3698" s="126" t="s">
        <v>3589</v>
      </c>
      <c r="C3698" s="106">
        <v>2771288.86</v>
      </c>
      <c r="D3698" s="106"/>
      <c r="E3698" s="106"/>
      <c r="F3698" s="106"/>
      <c r="G3698" s="91">
        <f t="shared" si="50"/>
        <v>2771288.86</v>
      </c>
      <c r="H3698" s="102">
        <v>43824</v>
      </c>
      <c r="I3698" s="102">
        <v>43830</v>
      </c>
      <c r="J3698" s="29"/>
      <c r="K3698" s="29"/>
      <c r="L3698" s="29"/>
      <c r="M3698" s="108" t="s">
        <v>5</v>
      </c>
      <c r="N3698" s="108">
        <v>1</v>
      </c>
      <c r="O3698" s="108">
        <v>721.2</v>
      </c>
      <c r="P3698" s="115">
        <v>2019</v>
      </c>
    </row>
    <row r="3699" spans="1:16" s="98" customFormat="1" ht="15.75" customHeight="1" x14ac:dyDescent="0.25">
      <c r="A3699" s="126" t="s">
        <v>2691</v>
      </c>
      <c r="B3699" s="126" t="s">
        <v>782</v>
      </c>
      <c r="C3699" s="106">
        <v>2131364.4</v>
      </c>
      <c r="D3699" s="106"/>
      <c r="E3699" s="106"/>
      <c r="F3699" s="106"/>
      <c r="G3699" s="91">
        <f t="shared" si="50"/>
        <v>2131364.4</v>
      </c>
      <c r="H3699" s="102">
        <v>43815</v>
      </c>
      <c r="I3699" s="102">
        <v>43824</v>
      </c>
      <c r="J3699" s="29"/>
      <c r="K3699" s="29"/>
      <c r="L3699" s="29"/>
      <c r="M3699" s="108" t="s">
        <v>5</v>
      </c>
      <c r="N3699" s="108">
        <v>1</v>
      </c>
      <c r="O3699" s="108">
        <v>571.20000000000005</v>
      </c>
      <c r="P3699" s="115">
        <v>2019</v>
      </c>
    </row>
    <row r="3700" spans="1:16" s="89" customFormat="1" ht="15.75" customHeight="1" x14ac:dyDescent="0.25">
      <c r="A3700" s="113" t="s">
        <v>2983</v>
      </c>
      <c r="B3700" s="156" t="s">
        <v>245</v>
      </c>
      <c r="C3700" s="118">
        <v>433964.4</v>
      </c>
      <c r="D3700" s="118"/>
      <c r="E3700" s="118"/>
      <c r="F3700" s="118"/>
      <c r="G3700" s="91">
        <f t="shared" si="50"/>
        <v>433964.4</v>
      </c>
      <c r="H3700" s="102">
        <v>43825</v>
      </c>
      <c r="I3700" s="102">
        <v>43830</v>
      </c>
      <c r="J3700" s="29"/>
      <c r="K3700" s="29"/>
      <c r="L3700" s="29"/>
      <c r="M3700" s="162" t="s">
        <v>724</v>
      </c>
      <c r="N3700" s="162">
        <v>1</v>
      </c>
      <c r="O3700" s="29">
        <v>731.1</v>
      </c>
      <c r="P3700" s="115">
        <v>2019</v>
      </c>
    </row>
    <row r="3701" spans="1:16" s="89" customFormat="1" ht="15.75" customHeight="1" x14ac:dyDescent="0.25">
      <c r="A3701" s="113" t="s">
        <v>2689</v>
      </c>
      <c r="B3701" s="156" t="s">
        <v>782</v>
      </c>
      <c r="C3701" s="118">
        <v>2040738</v>
      </c>
      <c r="D3701" s="118"/>
      <c r="E3701" s="118"/>
      <c r="F3701" s="118"/>
      <c r="G3701" s="91">
        <f t="shared" si="50"/>
        <v>2040738</v>
      </c>
      <c r="H3701" s="102">
        <v>43822</v>
      </c>
      <c r="I3701" s="102">
        <v>43830</v>
      </c>
      <c r="J3701" s="29"/>
      <c r="K3701" s="29"/>
      <c r="L3701" s="29"/>
      <c r="M3701" s="162" t="s">
        <v>5</v>
      </c>
      <c r="N3701" s="162">
        <v>1</v>
      </c>
      <c r="O3701" s="29">
        <v>724.3</v>
      </c>
      <c r="P3701" s="115">
        <v>2019</v>
      </c>
    </row>
    <row r="3702" spans="1:16" s="89" customFormat="1" ht="15.75" customHeight="1" x14ac:dyDescent="0.25">
      <c r="A3702" s="113" t="s">
        <v>2612</v>
      </c>
      <c r="B3702" s="156" t="s">
        <v>3544</v>
      </c>
      <c r="C3702" s="118">
        <v>1466553.74</v>
      </c>
      <c r="D3702" s="118"/>
      <c r="E3702" s="118"/>
      <c r="F3702" s="118"/>
      <c r="G3702" s="91">
        <f t="shared" si="50"/>
        <v>1466553.74</v>
      </c>
      <c r="H3702" s="102">
        <v>43808</v>
      </c>
      <c r="I3702" s="102">
        <v>43816</v>
      </c>
      <c r="J3702" s="29"/>
      <c r="K3702" s="29"/>
      <c r="L3702" s="29"/>
      <c r="M3702" s="162" t="s">
        <v>5</v>
      </c>
      <c r="N3702" s="162">
        <v>1</v>
      </c>
      <c r="O3702" s="29">
        <v>1464.5</v>
      </c>
      <c r="P3702" s="115">
        <v>2019</v>
      </c>
    </row>
    <row r="3703" spans="1:16" s="89" customFormat="1" ht="15.75" customHeight="1" x14ac:dyDescent="0.25">
      <c r="A3703" s="113" t="s">
        <v>2687</v>
      </c>
      <c r="B3703" s="156" t="s">
        <v>782</v>
      </c>
      <c r="C3703" s="118">
        <v>1457492.4</v>
      </c>
      <c r="D3703" s="118"/>
      <c r="E3703" s="118"/>
      <c r="F3703" s="118"/>
      <c r="G3703" s="91">
        <f t="shared" si="50"/>
        <v>1457492.4</v>
      </c>
      <c r="H3703" s="102">
        <v>43822</v>
      </c>
      <c r="I3703" s="102">
        <v>43830</v>
      </c>
      <c r="J3703" s="29"/>
      <c r="K3703" s="29"/>
      <c r="L3703" s="29"/>
      <c r="M3703" s="162" t="s">
        <v>5</v>
      </c>
      <c r="N3703" s="162">
        <v>1</v>
      </c>
      <c r="O3703" s="29">
        <v>333.1</v>
      </c>
      <c r="P3703" s="115">
        <v>2019</v>
      </c>
    </row>
    <row r="3704" spans="1:16" s="89" customFormat="1" ht="15.75" customHeight="1" x14ac:dyDescent="0.25">
      <c r="A3704" s="113" t="s">
        <v>3190</v>
      </c>
      <c r="B3704" s="156" t="s">
        <v>3543</v>
      </c>
      <c r="C3704" s="118">
        <v>2474628</v>
      </c>
      <c r="D3704" s="118"/>
      <c r="E3704" s="118"/>
      <c r="F3704" s="118"/>
      <c r="G3704" s="91">
        <f t="shared" si="50"/>
        <v>2474628</v>
      </c>
      <c r="H3704" s="102">
        <v>43830</v>
      </c>
      <c r="I3704" s="102">
        <v>43830</v>
      </c>
      <c r="J3704" s="29"/>
      <c r="K3704" s="29"/>
      <c r="L3704" s="29"/>
      <c r="M3704" s="162" t="s">
        <v>5</v>
      </c>
      <c r="N3704" s="162">
        <v>1</v>
      </c>
      <c r="O3704" s="29">
        <v>622.20000000000005</v>
      </c>
      <c r="P3704" s="115">
        <v>2019</v>
      </c>
    </row>
    <row r="3705" spans="1:16" s="89" customFormat="1" ht="15.75" customHeight="1" x14ac:dyDescent="0.25">
      <c r="A3705" s="113" t="s">
        <v>2692</v>
      </c>
      <c r="B3705" s="156" t="s">
        <v>782</v>
      </c>
      <c r="C3705" s="118">
        <v>1788108</v>
      </c>
      <c r="D3705" s="118"/>
      <c r="E3705" s="118"/>
      <c r="F3705" s="118"/>
      <c r="G3705" s="91">
        <f t="shared" si="50"/>
        <v>1788108</v>
      </c>
      <c r="H3705" s="102">
        <v>43822</v>
      </c>
      <c r="I3705" s="102">
        <v>43830</v>
      </c>
      <c r="J3705" s="29"/>
      <c r="K3705" s="29"/>
      <c r="L3705" s="29"/>
      <c r="M3705" s="162" t="s">
        <v>5</v>
      </c>
      <c r="N3705" s="162">
        <v>1</v>
      </c>
      <c r="O3705" s="29">
        <v>492.5</v>
      </c>
      <c r="P3705" s="115">
        <v>2019</v>
      </c>
    </row>
    <row r="3706" spans="1:16" s="89" customFormat="1" ht="15.75" customHeight="1" x14ac:dyDescent="0.25">
      <c r="A3706" s="113" t="s">
        <v>3053</v>
      </c>
      <c r="B3706" s="156" t="s">
        <v>3589</v>
      </c>
      <c r="C3706" s="118">
        <v>1314273.83</v>
      </c>
      <c r="D3706" s="118"/>
      <c r="E3706" s="118"/>
      <c r="F3706" s="118"/>
      <c r="G3706" s="91">
        <f t="shared" si="50"/>
        <v>1314273.83</v>
      </c>
      <c r="H3706" s="102">
        <v>43819</v>
      </c>
      <c r="I3706" s="102">
        <v>43830</v>
      </c>
      <c r="J3706" s="29"/>
      <c r="K3706" s="29"/>
      <c r="L3706" s="29"/>
      <c r="M3706" s="162" t="s">
        <v>5</v>
      </c>
      <c r="N3706" s="162">
        <v>1</v>
      </c>
      <c r="O3706" s="29">
        <v>385</v>
      </c>
      <c r="P3706" s="115">
        <v>2019</v>
      </c>
    </row>
    <row r="3707" spans="1:16" s="89" customFormat="1" ht="15.75" customHeight="1" x14ac:dyDescent="0.25">
      <c r="A3707" s="113" t="s">
        <v>3189</v>
      </c>
      <c r="B3707" s="156" t="s">
        <v>3543</v>
      </c>
      <c r="C3707" s="118">
        <v>2449528.7999999998</v>
      </c>
      <c r="D3707" s="118"/>
      <c r="E3707" s="118"/>
      <c r="F3707" s="118"/>
      <c r="G3707" s="91">
        <f t="shared" si="50"/>
        <v>2449528.7999999998</v>
      </c>
      <c r="H3707" s="102">
        <v>43830</v>
      </c>
      <c r="I3707" s="102">
        <v>43830</v>
      </c>
      <c r="J3707" s="29"/>
      <c r="K3707" s="29"/>
      <c r="L3707" s="29"/>
      <c r="M3707" s="162" t="s">
        <v>5</v>
      </c>
      <c r="N3707" s="162">
        <v>1</v>
      </c>
      <c r="O3707" s="29">
        <v>575.1</v>
      </c>
      <c r="P3707" s="115">
        <v>2019</v>
      </c>
    </row>
    <row r="3708" spans="1:16" s="89" customFormat="1" ht="15.75" customHeight="1" x14ac:dyDescent="0.25">
      <c r="A3708" s="113" t="s">
        <v>2087</v>
      </c>
      <c r="B3708" s="156" t="s">
        <v>3572</v>
      </c>
      <c r="C3708" s="118">
        <f>1602617.86+202292.4</f>
        <v>1804910.26</v>
      </c>
      <c r="D3708" s="118"/>
      <c r="E3708" s="118"/>
      <c r="F3708" s="118"/>
      <c r="G3708" s="91">
        <f t="shared" si="50"/>
        <v>1804910.26</v>
      </c>
      <c r="H3708" s="102" t="s">
        <v>3960</v>
      </c>
      <c r="I3708" s="102" t="s">
        <v>3966</v>
      </c>
      <c r="J3708" s="29"/>
      <c r="K3708" s="29"/>
      <c r="L3708" s="29"/>
      <c r="M3708" s="162" t="s">
        <v>3921</v>
      </c>
      <c r="N3708" s="162">
        <v>2</v>
      </c>
      <c r="O3708" s="29">
        <v>437.9</v>
      </c>
      <c r="P3708" s="116" t="s">
        <v>3598</v>
      </c>
    </row>
    <row r="3709" spans="1:16" s="89" customFormat="1" ht="15.75" customHeight="1" x14ac:dyDescent="0.25">
      <c r="A3709" s="113" t="s">
        <v>2886</v>
      </c>
      <c r="B3709" s="156" t="s">
        <v>782</v>
      </c>
      <c r="C3709" s="118">
        <v>1619031.6</v>
      </c>
      <c r="D3709" s="118"/>
      <c r="E3709" s="118"/>
      <c r="F3709" s="118"/>
      <c r="G3709" s="91">
        <f t="shared" si="50"/>
        <v>1619031.6</v>
      </c>
      <c r="H3709" s="102">
        <v>43815</v>
      </c>
      <c r="I3709" s="102">
        <v>43824</v>
      </c>
      <c r="J3709" s="29"/>
      <c r="K3709" s="29"/>
      <c r="L3709" s="29"/>
      <c r="M3709" s="162" t="s">
        <v>5</v>
      </c>
      <c r="N3709" s="162">
        <v>1</v>
      </c>
      <c r="O3709" s="29">
        <v>393.5</v>
      </c>
      <c r="P3709" s="115">
        <v>2019</v>
      </c>
    </row>
    <row r="3710" spans="1:16" s="89" customFormat="1" ht="15.75" customHeight="1" x14ac:dyDescent="0.25">
      <c r="A3710" s="113" t="s">
        <v>2887</v>
      </c>
      <c r="B3710" s="156" t="s">
        <v>782</v>
      </c>
      <c r="C3710" s="118">
        <v>1693714.8</v>
      </c>
      <c r="D3710" s="118"/>
      <c r="E3710" s="118"/>
      <c r="F3710" s="118"/>
      <c r="G3710" s="91">
        <f t="shared" si="50"/>
        <v>1693714.8</v>
      </c>
      <c r="H3710" s="102">
        <v>43815</v>
      </c>
      <c r="I3710" s="102">
        <v>43824</v>
      </c>
      <c r="J3710" s="29"/>
      <c r="K3710" s="29"/>
      <c r="L3710" s="29"/>
      <c r="M3710" s="162" t="s">
        <v>5</v>
      </c>
      <c r="N3710" s="162">
        <v>1</v>
      </c>
      <c r="O3710" s="29">
        <v>393.5</v>
      </c>
      <c r="P3710" s="115">
        <v>2019</v>
      </c>
    </row>
    <row r="3711" spans="1:16" s="89" customFormat="1" ht="15.75" customHeight="1" x14ac:dyDescent="0.25">
      <c r="A3711" s="113" t="s">
        <v>281</v>
      </c>
      <c r="B3711" s="156" t="s">
        <v>755</v>
      </c>
      <c r="C3711" s="118">
        <v>1577688</v>
      </c>
      <c r="D3711" s="118"/>
      <c r="E3711" s="118"/>
      <c r="F3711" s="118"/>
      <c r="G3711" s="91">
        <f t="shared" si="50"/>
        <v>1577688</v>
      </c>
      <c r="H3711" s="102">
        <v>43830</v>
      </c>
      <c r="I3711" s="102">
        <v>43830</v>
      </c>
      <c r="J3711" s="29"/>
      <c r="K3711" s="29"/>
      <c r="L3711" s="29"/>
      <c r="M3711" s="162" t="s">
        <v>6</v>
      </c>
      <c r="N3711" s="162">
        <v>1</v>
      </c>
      <c r="O3711" s="29">
        <v>332.5</v>
      </c>
      <c r="P3711" s="87">
        <v>2020</v>
      </c>
    </row>
    <row r="3712" spans="1:16" s="89" customFormat="1" ht="15.75" customHeight="1" x14ac:dyDescent="0.25">
      <c r="A3712" s="113" t="s">
        <v>2583</v>
      </c>
      <c r="B3712" s="156" t="s">
        <v>3543</v>
      </c>
      <c r="C3712" s="118">
        <v>2636581.2000000002</v>
      </c>
      <c r="D3712" s="118"/>
      <c r="E3712" s="118"/>
      <c r="F3712" s="118"/>
      <c r="G3712" s="91">
        <f t="shared" si="50"/>
        <v>2636581.2000000002</v>
      </c>
      <c r="H3712" s="102">
        <v>43826</v>
      </c>
      <c r="I3712" s="102">
        <v>43830</v>
      </c>
      <c r="J3712" s="29"/>
      <c r="K3712" s="29"/>
      <c r="L3712" s="29"/>
      <c r="M3712" s="162" t="s">
        <v>5</v>
      </c>
      <c r="N3712" s="162">
        <v>1</v>
      </c>
      <c r="O3712" s="29">
        <v>904.9</v>
      </c>
      <c r="P3712" s="115">
        <v>2019</v>
      </c>
    </row>
    <row r="3713" spans="1:16" s="89" customFormat="1" ht="15.75" customHeight="1" x14ac:dyDescent="0.25">
      <c r="A3713" s="113" t="s">
        <v>2631</v>
      </c>
      <c r="B3713" s="156" t="s">
        <v>3543</v>
      </c>
      <c r="C3713" s="118">
        <v>2346368.4</v>
      </c>
      <c r="D3713" s="118"/>
      <c r="E3713" s="118"/>
      <c r="F3713" s="118"/>
      <c r="G3713" s="91">
        <f t="shared" si="50"/>
        <v>2346368.4</v>
      </c>
      <c r="H3713" s="102">
        <v>43826</v>
      </c>
      <c r="I3713" s="102">
        <v>43830</v>
      </c>
      <c r="J3713" s="29"/>
      <c r="K3713" s="29"/>
      <c r="L3713" s="29"/>
      <c r="M3713" s="162" t="s">
        <v>5</v>
      </c>
      <c r="N3713" s="162">
        <v>1</v>
      </c>
      <c r="O3713" s="29">
        <v>600</v>
      </c>
      <c r="P3713" s="115">
        <v>2019</v>
      </c>
    </row>
    <row r="3714" spans="1:16" s="89" customFormat="1" ht="15.75" customHeight="1" x14ac:dyDescent="0.25">
      <c r="A3714" s="113" t="s">
        <v>989</v>
      </c>
      <c r="B3714" s="156" t="s">
        <v>2098</v>
      </c>
      <c r="C3714" s="118">
        <v>400291.34</v>
      </c>
      <c r="D3714" s="118"/>
      <c r="E3714" s="118"/>
      <c r="F3714" s="118"/>
      <c r="G3714" s="91">
        <f t="shared" si="50"/>
        <v>400291.34</v>
      </c>
      <c r="H3714" s="102">
        <v>43774</v>
      </c>
      <c r="I3714" s="102">
        <v>43830</v>
      </c>
      <c r="J3714" s="29"/>
      <c r="K3714" s="29"/>
      <c r="L3714" s="29"/>
      <c r="M3714" s="162" t="s">
        <v>1161</v>
      </c>
      <c r="N3714" s="162">
        <v>1</v>
      </c>
      <c r="O3714" s="29">
        <v>962.39</v>
      </c>
      <c r="P3714" s="115">
        <v>2019</v>
      </c>
    </row>
    <row r="3715" spans="1:16" s="89" customFormat="1" ht="15.75" customHeight="1" x14ac:dyDescent="0.25">
      <c r="A3715" s="113" t="s">
        <v>538</v>
      </c>
      <c r="B3715" s="156" t="s">
        <v>1311</v>
      </c>
      <c r="C3715" s="118">
        <v>656925.22</v>
      </c>
      <c r="D3715" s="118"/>
      <c r="E3715" s="118"/>
      <c r="F3715" s="118"/>
      <c r="G3715" s="91">
        <f t="shared" si="50"/>
        <v>656925.22</v>
      </c>
      <c r="H3715" s="102">
        <v>43686</v>
      </c>
      <c r="I3715" s="102">
        <v>43749</v>
      </c>
      <c r="J3715" s="29"/>
      <c r="K3715" s="29"/>
      <c r="L3715" s="29"/>
      <c r="M3715" s="162" t="s">
        <v>3541</v>
      </c>
      <c r="N3715" s="162">
        <v>1</v>
      </c>
      <c r="O3715" s="29">
        <v>273.60000000000002</v>
      </c>
      <c r="P3715" s="115">
        <v>2019</v>
      </c>
    </row>
    <row r="3716" spans="1:16" s="89" customFormat="1" ht="15.75" customHeight="1" x14ac:dyDescent="0.25">
      <c r="A3716" s="113" t="s">
        <v>2425</v>
      </c>
      <c r="B3716" s="156" t="s">
        <v>2852</v>
      </c>
      <c r="C3716" s="118">
        <v>1662714</v>
      </c>
      <c r="D3716" s="118"/>
      <c r="E3716" s="118"/>
      <c r="F3716" s="118"/>
      <c r="G3716" s="91">
        <f t="shared" si="50"/>
        <v>1662714</v>
      </c>
      <c r="H3716" s="102">
        <v>43797</v>
      </c>
      <c r="I3716" s="102">
        <v>43829</v>
      </c>
      <c r="J3716" s="29"/>
      <c r="K3716" s="29"/>
      <c r="L3716" s="29"/>
      <c r="M3716" s="162" t="s">
        <v>6</v>
      </c>
      <c r="N3716" s="162">
        <v>1</v>
      </c>
      <c r="O3716" s="29">
        <v>696.9</v>
      </c>
      <c r="P3716" s="115">
        <v>2019</v>
      </c>
    </row>
    <row r="3717" spans="1:16" s="89" customFormat="1" ht="15.75" customHeight="1" x14ac:dyDescent="0.25">
      <c r="A3717" s="113" t="s">
        <v>2869</v>
      </c>
      <c r="B3717" s="156" t="s">
        <v>3543</v>
      </c>
      <c r="C3717" s="118">
        <v>1467580.8</v>
      </c>
      <c r="D3717" s="118"/>
      <c r="E3717" s="118"/>
      <c r="F3717" s="118"/>
      <c r="G3717" s="91">
        <f t="shared" si="50"/>
        <v>1467580.8</v>
      </c>
      <c r="H3717" s="102">
        <v>43829</v>
      </c>
      <c r="I3717" s="102">
        <v>43830</v>
      </c>
      <c r="J3717" s="29"/>
      <c r="K3717" s="29"/>
      <c r="L3717" s="29"/>
      <c r="M3717" s="162" t="s">
        <v>5</v>
      </c>
      <c r="N3717" s="162">
        <v>1</v>
      </c>
      <c r="O3717" s="29">
        <v>382.1</v>
      </c>
      <c r="P3717" s="115">
        <v>2019</v>
      </c>
    </row>
    <row r="3718" spans="1:16" s="89" customFormat="1" ht="15.75" customHeight="1" x14ac:dyDescent="0.25">
      <c r="A3718" s="113" t="s">
        <v>3102</v>
      </c>
      <c r="B3718" s="156" t="s">
        <v>3543</v>
      </c>
      <c r="C3718" s="118">
        <v>1756393.2</v>
      </c>
      <c r="D3718" s="118"/>
      <c r="E3718" s="118"/>
      <c r="F3718" s="118"/>
      <c r="G3718" s="91">
        <f t="shared" si="50"/>
        <v>1756393.2</v>
      </c>
      <c r="H3718" s="102">
        <v>43894</v>
      </c>
      <c r="I3718" s="102">
        <v>43917</v>
      </c>
      <c r="J3718" s="29"/>
      <c r="K3718" s="29"/>
      <c r="L3718" s="29"/>
      <c r="M3718" s="92" t="s">
        <v>3973</v>
      </c>
      <c r="N3718" s="92">
        <v>2</v>
      </c>
      <c r="O3718" s="29">
        <v>726.7</v>
      </c>
      <c r="P3718" s="115">
        <v>2020</v>
      </c>
    </row>
    <row r="3719" spans="1:16" s="89" customFormat="1" ht="15.75" customHeight="1" x14ac:dyDescent="0.25">
      <c r="A3719" s="113" t="s">
        <v>2868</v>
      </c>
      <c r="B3719" s="156" t="s">
        <v>3543</v>
      </c>
      <c r="C3719" s="118">
        <v>1508823.6</v>
      </c>
      <c r="D3719" s="118"/>
      <c r="E3719" s="118"/>
      <c r="F3719" s="118"/>
      <c r="G3719" s="91">
        <f t="shared" si="50"/>
        <v>1508823.6</v>
      </c>
      <c r="H3719" s="102">
        <v>43829</v>
      </c>
      <c r="I3719" s="102">
        <v>43830</v>
      </c>
      <c r="J3719" s="29"/>
      <c r="K3719" s="29"/>
      <c r="L3719" s="29"/>
      <c r="M3719" s="162" t="s">
        <v>5</v>
      </c>
      <c r="N3719" s="162">
        <v>1</v>
      </c>
      <c r="O3719" s="29">
        <v>394.5</v>
      </c>
      <c r="P3719" s="115">
        <v>2019</v>
      </c>
    </row>
    <row r="3720" spans="1:16" s="89" customFormat="1" ht="15.75" customHeight="1" x14ac:dyDescent="0.25">
      <c r="A3720" s="113" t="s">
        <v>2952</v>
      </c>
      <c r="B3720" s="156" t="s">
        <v>2100</v>
      </c>
      <c r="C3720" s="118">
        <v>1005877.2</v>
      </c>
      <c r="D3720" s="118"/>
      <c r="E3720" s="118"/>
      <c r="F3720" s="118"/>
      <c r="G3720" s="91">
        <f t="shared" si="50"/>
        <v>1005877.2</v>
      </c>
      <c r="H3720" s="102">
        <v>43881</v>
      </c>
      <c r="I3720" s="102">
        <v>43909</v>
      </c>
      <c r="J3720" s="29"/>
      <c r="K3720" s="29"/>
      <c r="L3720" s="29"/>
      <c r="M3720" s="162" t="s">
        <v>5</v>
      </c>
      <c r="N3720" s="162">
        <v>1</v>
      </c>
      <c r="O3720" s="162">
        <v>859.5</v>
      </c>
      <c r="P3720" s="115">
        <v>2020</v>
      </c>
    </row>
    <row r="3721" spans="1:16" s="89" customFormat="1" ht="15.75" customHeight="1" x14ac:dyDescent="0.25">
      <c r="A3721" s="113" t="s">
        <v>1577</v>
      </c>
      <c r="B3721" s="156" t="s">
        <v>2942</v>
      </c>
      <c r="C3721" s="118">
        <v>578254.05000000005</v>
      </c>
      <c r="D3721" s="118"/>
      <c r="E3721" s="118"/>
      <c r="F3721" s="118"/>
      <c r="G3721" s="91">
        <f t="shared" si="50"/>
        <v>578254.05000000005</v>
      </c>
      <c r="H3721" s="102">
        <v>43776</v>
      </c>
      <c r="I3721" s="102">
        <v>43830</v>
      </c>
      <c r="J3721" s="29"/>
      <c r="K3721" s="29"/>
      <c r="L3721" s="29"/>
      <c r="M3721" s="162" t="s">
        <v>3520</v>
      </c>
      <c r="N3721" s="162">
        <v>4</v>
      </c>
      <c r="O3721" s="162">
        <v>606.1</v>
      </c>
      <c r="P3721" s="115">
        <v>2019</v>
      </c>
    </row>
    <row r="3722" spans="1:16" s="89" customFormat="1" ht="15.75" customHeight="1" x14ac:dyDescent="0.25">
      <c r="A3722" s="113" t="s">
        <v>2363</v>
      </c>
      <c r="B3722" s="156" t="s">
        <v>3543</v>
      </c>
      <c r="C3722" s="118">
        <v>2296840.7999999998</v>
      </c>
      <c r="D3722" s="118"/>
      <c r="E3722" s="118"/>
      <c r="F3722" s="118"/>
      <c r="G3722" s="91">
        <f t="shared" si="50"/>
        <v>2296840.7999999998</v>
      </c>
      <c r="H3722" s="102">
        <v>43830</v>
      </c>
      <c r="I3722" s="102">
        <v>43830</v>
      </c>
      <c r="J3722" s="29"/>
      <c r="K3722" s="29"/>
      <c r="L3722" s="29"/>
      <c r="M3722" s="162" t="s">
        <v>5</v>
      </c>
      <c r="N3722" s="162">
        <v>1</v>
      </c>
      <c r="O3722" s="162">
        <v>647.20000000000005</v>
      </c>
      <c r="P3722" s="115">
        <v>2019</v>
      </c>
    </row>
    <row r="3723" spans="1:16" s="89" customFormat="1" ht="15.75" customHeight="1" x14ac:dyDescent="0.25">
      <c r="A3723" s="113" t="s">
        <v>2981</v>
      </c>
      <c r="B3723" s="156" t="s">
        <v>3572</v>
      </c>
      <c r="C3723" s="118">
        <v>139873.24</v>
      </c>
      <c r="D3723" s="118"/>
      <c r="E3723" s="118"/>
      <c r="F3723" s="118"/>
      <c r="G3723" s="91">
        <f t="shared" si="50"/>
        <v>139873.24</v>
      </c>
      <c r="H3723" s="102">
        <v>43728</v>
      </c>
      <c r="I3723" s="102">
        <v>43749</v>
      </c>
      <c r="J3723" s="29"/>
      <c r="K3723" s="29"/>
      <c r="L3723" s="29"/>
      <c r="M3723" s="162" t="s">
        <v>1666</v>
      </c>
      <c r="N3723" s="162">
        <v>1</v>
      </c>
      <c r="O3723" s="162">
        <v>377.5</v>
      </c>
      <c r="P3723" s="115">
        <v>2019</v>
      </c>
    </row>
    <row r="3724" spans="1:16" s="89" customFormat="1" ht="15.75" customHeight="1" x14ac:dyDescent="0.25">
      <c r="A3724" s="113" t="s">
        <v>1955</v>
      </c>
      <c r="B3724" s="156" t="s">
        <v>1611</v>
      </c>
      <c r="C3724" s="118">
        <v>622017.81000000006</v>
      </c>
      <c r="D3724" s="118"/>
      <c r="E3724" s="118"/>
      <c r="F3724" s="118"/>
      <c r="G3724" s="91">
        <f t="shared" si="50"/>
        <v>622017.81000000006</v>
      </c>
      <c r="H3724" s="102">
        <v>43741</v>
      </c>
      <c r="I3724" s="102">
        <v>43749</v>
      </c>
      <c r="J3724" s="29"/>
      <c r="K3724" s="29"/>
      <c r="L3724" s="29"/>
      <c r="M3724" s="162" t="s">
        <v>3519</v>
      </c>
      <c r="N3724" s="162">
        <v>4</v>
      </c>
      <c r="O3724" s="162">
        <v>635.1</v>
      </c>
      <c r="P3724" s="115">
        <v>2019</v>
      </c>
    </row>
    <row r="3725" spans="1:16" s="89" customFormat="1" ht="15.75" customHeight="1" x14ac:dyDescent="0.25">
      <c r="A3725" s="113" t="s">
        <v>2426</v>
      </c>
      <c r="B3725" s="156" t="s">
        <v>2852</v>
      </c>
      <c r="C3725" s="118">
        <v>1735191.6</v>
      </c>
      <c r="D3725" s="118"/>
      <c r="E3725" s="118"/>
      <c r="F3725" s="118"/>
      <c r="G3725" s="91">
        <f t="shared" si="50"/>
        <v>1735191.6</v>
      </c>
      <c r="H3725" s="102">
        <v>43823</v>
      </c>
      <c r="I3725" s="102">
        <v>43830</v>
      </c>
      <c r="J3725" s="29"/>
      <c r="K3725" s="29"/>
      <c r="L3725" s="29"/>
      <c r="M3725" s="162" t="s">
        <v>6</v>
      </c>
      <c r="N3725" s="162">
        <v>1</v>
      </c>
      <c r="O3725" s="162">
        <v>461.7</v>
      </c>
      <c r="P3725" s="115">
        <v>2019</v>
      </c>
    </row>
    <row r="3726" spans="1:16" s="89" customFormat="1" ht="15.75" customHeight="1" x14ac:dyDescent="0.25">
      <c r="A3726" s="113" t="s">
        <v>280</v>
      </c>
      <c r="B3726" s="156" t="s">
        <v>2852</v>
      </c>
      <c r="C3726" s="118">
        <v>1612496.4</v>
      </c>
      <c r="D3726" s="118"/>
      <c r="E3726" s="118"/>
      <c r="F3726" s="118"/>
      <c r="G3726" s="91">
        <f t="shared" si="50"/>
        <v>1612496.4</v>
      </c>
      <c r="H3726" s="102">
        <v>43823</v>
      </c>
      <c r="I3726" s="102">
        <v>43830</v>
      </c>
      <c r="J3726" s="29"/>
      <c r="K3726" s="29"/>
      <c r="L3726" s="29"/>
      <c r="M3726" s="162" t="s">
        <v>6</v>
      </c>
      <c r="N3726" s="162">
        <v>1</v>
      </c>
      <c r="O3726" s="162">
        <v>358.6</v>
      </c>
      <c r="P3726" s="115">
        <v>2019</v>
      </c>
    </row>
    <row r="3727" spans="1:16" s="89" customFormat="1" ht="15.75" customHeight="1" x14ac:dyDescent="0.25">
      <c r="A3727" s="113" t="s">
        <v>2695</v>
      </c>
      <c r="B3727" s="156" t="s">
        <v>3318</v>
      </c>
      <c r="C3727" s="118">
        <v>1924987.2</v>
      </c>
      <c r="D3727" s="118"/>
      <c r="E3727" s="118"/>
      <c r="F3727" s="118"/>
      <c r="G3727" s="91">
        <f t="shared" si="50"/>
        <v>1924987.2</v>
      </c>
      <c r="H3727" s="102">
        <v>43829</v>
      </c>
      <c r="I3727" s="102">
        <v>43830</v>
      </c>
      <c r="J3727" s="29"/>
      <c r="K3727" s="29"/>
      <c r="L3727" s="29"/>
      <c r="M3727" s="162" t="s">
        <v>1213</v>
      </c>
      <c r="N3727" s="162">
        <v>1</v>
      </c>
      <c r="O3727" s="162">
        <v>735.5</v>
      </c>
      <c r="P3727" s="115">
        <v>2019</v>
      </c>
    </row>
    <row r="3728" spans="1:16" s="89" customFormat="1" ht="15.75" customHeight="1" x14ac:dyDescent="0.25">
      <c r="A3728" s="113" t="s">
        <v>2972</v>
      </c>
      <c r="B3728" s="156" t="s">
        <v>3543</v>
      </c>
      <c r="C3728" s="118">
        <v>2929425.6</v>
      </c>
      <c r="D3728" s="118"/>
      <c r="E3728" s="118"/>
      <c r="F3728" s="118"/>
      <c r="G3728" s="91">
        <f t="shared" si="50"/>
        <v>2929425.6</v>
      </c>
      <c r="H3728" s="102">
        <v>43917</v>
      </c>
      <c r="I3728" s="102">
        <v>43966</v>
      </c>
      <c r="J3728" s="29"/>
      <c r="K3728" s="29"/>
      <c r="L3728" s="29"/>
      <c r="M3728" s="162" t="s">
        <v>5</v>
      </c>
      <c r="N3728" s="162">
        <v>1</v>
      </c>
      <c r="O3728" s="162">
        <v>736.5</v>
      </c>
      <c r="P3728" s="115">
        <v>2020</v>
      </c>
    </row>
    <row r="3729" spans="1:16" s="89" customFormat="1" ht="15.75" customHeight="1" x14ac:dyDescent="0.25">
      <c r="A3729" s="113" t="s">
        <v>1954</v>
      </c>
      <c r="B3729" s="18" t="s">
        <v>2852</v>
      </c>
      <c r="C3729" s="118">
        <v>556912.80000000005</v>
      </c>
      <c r="D3729" s="118"/>
      <c r="E3729" s="118"/>
      <c r="F3729" s="118"/>
      <c r="G3729" s="91">
        <f t="shared" si="50"/>
        <v>556912.80000000005</v>
      </c>
      <c r="H3729" s="102">
        <v>43830</v>
      </c>
      <c r="I3729" s="102">
        <v>43830</v>
      </c>
      <c r="J3729" s="29"/>
      <c r="K3729" s="29"/>
      <c r="L3729" s="29"/>
      <c r="M3729" s="162" t="s">
        <v>1161</v>
      </c>
      <c r="N3729" s="162">
        <v>1</v>
      </c>
      <c r="O3729" s="162">
        <v>685.08</v>
      </c>
      <c r="P3729" s="92">
        <v>2019</v>
      </c>
    </row>
    <row r="3730" spans="1:16" s="89" customFormat="1" ht="17.25" customHeight="1" x14ac:dyDescent="0.25">
      <c r="A3730" s="113" t="s">
        <v>1954</v>
      </c>
      <c r="B3730" s="18" t="s">
        <v>2098</v>
      </c>
      <c r="C3730" s="118">
        <v>373292.85</v>
      </c>
      <c r="D3730" s="118"/>
      <c r="E3730" s="118"/>
      <c r="F3730" s="118"/>
      <c r="G3730" s="91">
        <f t="shared" si="50"/>
        <v>373292.85</v>
      </c>
      <c r="H3730" s="102">
        <v>44159</v>
      </c>
      <c r="I3730" s="102">
        <v>44293</v>
      </c>
      <c r="J3730" s="29"/>
      <c r="K3730" s="29"/>
      <c r="L3730" s="29"/>
      <c r="M3730" s="162" t="s">
        <v>3837</v>
      </c>
      <c r="N3730" s="162">
        <v>3</v>
      </c>
      <c r="O3730" s="162">
        <v>685.08</v>
      </c>
      <c r="P3730" s="92">
        <v>2020</v>
      </c>
    </row>
    <row r="3731" spans="1:16" s="89" customFormat="1" ht="15.75" customHeight="1" x14ac:dyDescent="0.25">
      <c r="A3731" s="113" t="s">
        <v>1953</v>
      </c>
      <c r="B3731" s="18" t="s">
        <v>782</v>
      </c>
      <c r="C3731" s="118">
        <v>6631172.4000000004</v>
      </c>
      <c r="D3731" s="118"/>
      <c r="E3731" s="118"/>
      <c r="F3731" s="118"/>
      <c r="G3731" s="91">
        <f t="shared" si="50"/>
        <v>6631172.4000000004</v>
      </c>
      <c r="H3731" s="102">
        <v>43791</v>
      </c>
      <c r="I3731" s="102">
        <v>43830</v>
      </c>
      <c r="J3731" s="29"/>
      <c r="K3731" s="29"/>
      <c r="L3731" s="29"/>
      <c r="M3731" s="162" t="s">
        <v>3497</v>
      </c>
      <c r="N3731" s="162">
        <v>4</v>
      </c>
      <c r="O3731" s="162">
        <v>5031.6499999999996</v>
      </c>
      <c r="P3731" s="162">
        <v>2019</v>
      </c>
    </row>
    <row r="3732" spans="1:16" s="89" customFormat="1" ht="15.75" customHeight="1" x14ac:dyDescent="0.25">
      <c r="A3732" s="166" t="s">
        <v>2876</v>
      </c>
      <c r="B3732" s="18" t="s">
        <v>63</v>
      </c>
      <c r="C3732" s="118">
        <v>2581252.7999999998</v>
      </c>
      <c r="D3732" s="118"/>
      <c r="E3732" s="118"/>
      <c r="F3732" s="118"/>
      <c r="G3732" s="91">
        <f t="shared" si="50"/>
        <v>2581252.7999999998</v>
      </c>
      <c r="H3732" s="102">
        <v>43948</v>
      </c>
      <c r="I3732" s="102">
        <v>43966</v>
      </c>
      <c r="J3732" s="29"/>
      <c r="K3732" s="29"/>
      <c r="L3732" s="29"/>
      <c r="M3732" s="162" t="s">
        <v>5</v>
      </c>
      <c r="N3732" s="162">
        <v>1</v>
      </c>
      <c r="O3732" s="162">
        <v>2177.9</v>
      </c>
      <c r="P3732" s="162">
        <v>2020</v>
      </c>
    </row>
    <row r="3733" spans="1:16" s="89" customFormat="1" ht="15.75" customHeight="1" x14ac:dyDescent="0.25">
      <c r="A3733" s="166" t="s">
        <v>2876</v>
      </c>
      <c r="B3733" s="104" t="s">
        <v>3545</v>
      </c>
      <c r="C3733" s="118">
        <v>853208.4</v>
      </c>
      <c r="D3733" s="118"/>
      <c r="E3733" s="118"/>
      <c r="F3733" s="118"/>
      <c r="G3733" s="91">
        <f t="shared" si="50"/>
        <v>853208.4</v>
      </c>
      <c r="H3733" s="102">
        <v>43948</v>
      </c>
      <c r="I3733" s="102">
        <v>43966</v>
      </c>
      <c r="J3733" s="29"/>
      <c r="K3733" s="29"/>
      <c r="L3733" s="29"/>
      <c r="M3733" s="162" t="s">
        <v>5</v>
      </c>
      <c r="N3733" s="162">
        <v>0</v>
      </c>
      <c r="O3733" s="162">
        <v>2177.9</v>
      </c>
      <c r="P3733" s="162">
        <v>2020</v>
      </c>
    </row>
    <row r="3734" spans="1:16" s="89" customFormat="1" ht="15.75" customHeight="1" x14ac:dyDescent="0.25">
      <c r="A3734" s="166" t="s">
        <v>501</v>
      </c>
      <c r="B3734" s="104" t="s">
        <v>3838</v>
      </c>
      <c r="C3734" s="118">
        <v>92847.6</v>
      </c>
      <c r="D3734" s="118"/>
      <c r="E3734" s="118"/>
      <c r="F3734" s="118"/>
      <c r="G3734" s="91">
        <f t="shared" si="50"/>
        <v>92847.6</v>
      </c>
      <c r="H3734" s="120">
        <v>43830</v>
      </c>
      <c r="I3734" s="102">
        <v>43830</v>
      </c>
      <c r="J3734" s="29"/>
      <c r="K3734" s="29"/>
      <c r="L3734" s="29"/>
      <c r="M3734" s="162" t="s">
        <v>5</v>
      </c>
      <c r="N3734" s="162">
        <v>1</v>
      </c>
      <c r="O3734" s="162">
        <v>165</v>
      </c>
      <c r="P3734" s="162">
        <v>2019</v>
      </c>
    </row>
    <row r="3735" spans="1:16" s="89" customFormat="1" ht="15.75" customHeight="1" x14ac:dyDescent="0.25">
      <c r="A3735" s="166" t="s">
        <v>501</v>
      </c>
      <c r="B3735" s="104" t="s">
        <v>477</v>
      </c>
      <c r="C3735" s="118"/>
      <c r="D3735" s="118"/>
      <c r="E3735" s="118"/>
      <c r="F3735" s="118"/>
      <c r="G3735" s="91">
        <f t="shared" si="50"/>
        <v>0</v>
      </c>
      <c r="H3735" s="120"/>
      <c r="I3735" s="102"/>
      <c r="J3735" s="29"/>
      <c r="K3735" s="29"/>
      <c r="L3735" s="29"/>
      <c r="M3735" s="162" t="s">
        <v>5</v>
      </c>
      <c r="N3735" s="162">
        <v>0</v>
      </c>
      <c r="O3735" s="162"/>
      <c r="P3735" s="162"/>
    </row>
    <row r="3736" spans="1:16" s="89" customFormat="1" ht="15.75" customHeight="1" x14ac:dyDescent="0.25">
      <c r="A3736" s="113" t="s">
        <v>2968</v>
      </c>
      <c r="B3736" s="104" t="s">
        <v>694</v>
      </c>
      <c r="C3736" s="118">
        <v>3620607.54</v>
      </c>
      <c r="D3736" s="118"/>
      <c r="E3736" s="118"/>
      <c r="F3736" s="118"/>
      <c r="G3736" s="91">
        <f t="shared" si="50"/>
        <v>3620607.54</v>
      </c>
      <c r="H3736" s="120">
        <v>43917</v>
      </c>
      <c r="I3736" s="102">
        <v>43950</v>
      </c>
      <c r="J3736" s="29"/>
      <c r="K3736" s="29"/>
      <c r="L3736" s="29"/>
      <c r="M3736" s="84" t="s">
        <v>5</v>
      </c>
      <c r="N3736" s="162">
        <v>1</v>
      </c>
      <c r="O3736" s="162">
        <v>899.9</v>
      </c>
      <c r="P3736" s="162">
        <v>2020</v>
      </c>
    </row>
    <row r="3737" spans="1:16" s="89" customFormat="1" ht="15.75" customHeight="1" x14ac:dyDescent="0.25">
      <c r="A3737" s="113" t="s">
        <v>2961</v>
      </c>
      <c r="B3737" s="104" t="s">
        <v>2100</v>
      </c>
      <c r="C3737" s="118">
        <v>1819446</v>
      </c>
      <c r="D3737" s="118"/>
      <c r="E3737" s="118"/>
      <c r="F3737" s="118"/>
      <c r="G3737" s="91">
        <f t="shared" si="50"/>
        <v>1819446</v>
      </c>
      <c r="H3737" s="120">
        <v>43972</v>
      </c>
      <c r="I3737" s="102">
        <v>43999</v>
      </c>
      <c r="J3737" s="29"/>
      <c r="K3737" s="29"/>
      <c r="L3737" s="29"/>
      <c r="M3737" s="139" t="s">
        <v>3921</v>
      </c>
      <c r="N3737" s="92">
        <v>2</v>
      </c>
      <c r="O3737" s="162">
        <v>320.10000000000002</v>
      </c>
      <c r="P3737" s="162">
        <v>2020</v>
      </c>
    </row>
    <row r="3738" spans="1:16" s="89" customFormat="1" ht="15.75" customHeight="1" x14ac:dyDescent="0.25">
      <c r="A3738" s="113" t="s">
        <v>3064</v>
      </c>
      <c r="B3738" s="104" t="s">
        <v>3543</v>
      </c>
      <c r="C3738" s="118">
        <v>1456892.4</v>
      </c>
      <c r="D3738" s="118"/>
      <c r="E3738" s="118"/>
      <c r="F3738" s="118"/>
      <c r="G3738" s="91">
        <f t="shared" si="50"/>
        <v>1456892.4</v>
      </c>
      <c r="H3738" s="102">
        <v>43979</v>
      </c>
      <c r="I3738" s="102">
        <v>43999</v>
      </c>
      <c r="J3738" s="29"/>
      <c r="K3738" s="29"/>
      <c r="L3738" s="29"/>
      <c r="M3738" s="162" t="s">
        <v>5</v>
      </c>
      <c r="N3738" s="162">
        <v>1</v>
      </c>
      <c r="O3738" s="162">
        <v>369.5</v>
      </c>
      <c r="P3738" s="162">
        <v>2020</v>
      </c>
    </row>
    <row r="3739" spans="1:16" s="89" customFormat="1" ht="15.75" customHeight="1" x14ac:dyDescent="0.25">
      <c r="A3739" s="113" t="s">
        <v>2870</v>
      </c>
      <c r="B3739" s="104" t="s">
        <v>3543</v>
      </c>
      <c r="C3739" s="118">
        <v>2713071.6</v>
      </c>
      <c r="D3739" s="118"/>
      <c r="E3739" s="118"/>
      <c r="F3739" s="118"/>
      <c r="G3739" s="91">
        <f t="shared" si="50"/>
        <v>2713071.6</v>
      </c>
      <c r="H3739" s="120">
        <v>43964</v>
      </c>
      <c r="I3739" s="120">
        <v>44004</v>
      </c>
      <c r="J3739" s="29"/>
      <c r="K3739" s="29"/>
      <c r="L3739" s="29"/>
      <c r="M3739" s="92" t="s">
        <v>3973</v>
      </c>
      <c r="N3739" s="92">
        <v>2</v>
      </c>
      <c r="O3739" s="162">
        <v>929</v>
      </c>
      <c r="P3739" s="115">
        <v>2020</v>
      </c>
    </row>
    <row r="3740" spans="1:16" s="89" customFormat="1" ht="15.75" customHeight="1" x14ac:dyDescent="0.25">
      <c r="A3740" s="113" t="s">
        <v>2701</v>
      </c>
      <c r="B3740" s="104" t="s">
        <v>3544</v>
      </c>
      <c r="C3740" s="118">
        <v>1534185.41</v>
      </c>
      <c r="D3740" s="118"/>
      <c r="E3740" s="118"/>
      <c r="F3740" s="118"/>
      <c r="G3740" s="91">
        <f t="shared" si="50"/>
        <v>1534185.41</v>
      </c>
      <c r="H3740" s="120">
        <v>43892</v>
      </c>
      <c r="I3740" s="120">
        <v>44012</v>
      </c>
      <c r="J3740" s="29"/>
      <c r="K3740" s="29"/>
      <c r="L3740" s="29"/>
      <c r="M3740" s="162" t="s">
        <v>5</v>
      </c>
      <c r="N3740" s="162">
        <v>1</v>
      </c>
      <c r="O3740" s="162">
        <v>767.3</v>
      </c>
      <c r="P3740" s="162">
        <v>2020</v>
      </c>
    </row>
    <row r="3741" spans="1:16" s="89" customFormat="1" ht="15.75" customHeight="1" x14ac:dyDescent="0.25">
      <c r="A3741" s="113" t="s">
        <v>2989</v>
      </c>
      <c r="B3741" s="104" t="s">
        <v>3543</v>
      </c>
      <c r="C3741" s="118">
        <v>1597216.8</v>
      </c>
      <c r="D3741" s="118"/>
      <c r="E3741" s="118"/>
      <c r="F3741" s="118"/>
      <c r="G3741" s="91">
        <f t="shared" si="50"/>
        <v>1597216.8</v>
      </c>
      <c r="H3741" s="120">
        <v>43993</v>
      </c>
      <c r="I3741" s="120">
        <v>44012</v>
      </c>
      <c r="J3741" s="29"/>
      <c r="K3741" s="29"/>
      <c r="L3741" s="29"/>
      <c r="M3741" s="162" t="s">
        <v>3921</v>
      </c>
      <c r="N3741" s="162">
        <v>2</v>
      </c>
      <c r="O3741" s="162">
        <v>478.9</v>
      </c>
      <c r="P3741" s="115">
        <v>2020</v>
      </c>
    </row>
    <row r="3742" spans="1:16" s="89" customFormat="1" ht="15.75" customHeight="1" x14ac:dyDescent="0.25">
      <c r="A3742" s="113" t="s">
        <v>2966</v>
      </c>
      <c r="B3742" s="104" t="s">
        <v>3543</v>
      </c>
      <c r="C3742" s="118">
        <v>1997433.6</v>
      </c>
      <c r="D3742" s="118"/>
      <c r="E3742" s="118"/>
      <c r="F3742" s="118"/>
      <c r="G3742" s="91">
        <f t="shared" ref="G3742:G3805" si="51">C3742-D3742+F3742</f>
        <v>1997433.6</v>
      </c>
      <c r="H3742" s="120">
        <v>43997</v>
      </c>
      <c r="I3742" s="120">
        <v>44015</v>
      </c>
      <c r="J3742" s="29"/>
      <c r="K3742" s="29"/>
      <c r="L3742" s="29"/>
      <c r="M3742" s="162" t="s">
        <v>3921</v>
      </c>
      <c r="N3742" s="162">
        <v>2</v>
      </c>
      <c r="O3742" s="162">
        <v>792.1</v>
      </c>
      <c r="P3742" s="162">
        <v>2020</v>
      </c>
    </row>
    <row r="3743" spans="1:16" s="89" customFormat="1" ht="15.75" customHeight="1" x14ac:dyDescent="0.25">
      <c r="A3743" s="113" t="s">
        <v>2954</v>
      </c>
      <c r="B3743" s="104" t="s">
        <v>3543</v>
      </c>
      <c r="C3743" s="118">
        <v>1182355.2</v>
      </c>
      <c r="D3743" s="118"/>
      <c r="E3743" s="118"/>
      <c r="F3743" s="118"/>
      <c r="G3743" s="91">
        <f t="shared" si="51"/>
        <v>1182355.2</v>
      </c>
      <c r="H3743" s="120">
        <v>43997</v>
      </c>
      <c r="I3743" s="120">
        <v>44027</v>
      </c>
      <c r="J3743" s="29"/>
      <c r="K3743" s="29"/>
      <c r="L3743" s="29"/>
      <c r="M3743" s="162" t="s">
        <v>5</v>
      </c>
      <c r="N3743" s="162">
        <v>1</v>
      </c>
      <c r="O3743" s="162">
        <v>650.6</v>
      </c>
      <c r="P3743" s="115">
        <v>2020</v>
      </c>
    </row>
    <row r="3744" spans="1:16" s="89" customFormat="1" ht="15.75" customHeight="1" x14ac:dyDescent="0.25">
      <c r="A3744" s="113" t="s">
        <v>3025</v>
      </c>
      <c r="B3744" s="104" t="s">
        <v>3543</v>
      </c>
      <c r="C3744" s="118">
        <v>1552801.2</v>
      </c>
      <c r="D3744" s="118"/>
      <c r="E3744" s="118"/>
      <c r="F3744" s="118"/>
      <c r="G3744" s="91">
        <f t="shared" si="51"/>
        <v>1552801.2</v>
      </c>
      <c r="H3744" s="120">
        <v>43990</v>
      </c>
      <c r="I3744" s="120">
        <v>44014</v>
      </c>
      <c r="J3744" s="29"/>
      <c r="K3744" s="29"/>
      <c r="L3744" s="29"/>
      <c r="M3744" s="162" t="s">
        <v>5</v>
      </c>
      <c r="N3744" s="162">
        <v>1</v>
      </c>
      <c r="O3744" s="162">
        <v>1436.7</v>
      </c>
      <c r="P3744" s="162">
        <v>2020</v>
      </c>
    </row>
    <row r="3745" spans="1:16" s="89" customFormat="1" ht="15.75" customHeight="1" x14ac:dyDescent="0.25">
      <c r="A3745" s="18" t="s">
        <v>2973</v>
      </c>
      <c r="B3745" s="104" t="s">
        <v>3543</v>
      </c>
      <c r="C3745" s="118">
        <v>2923269.6</v>
      </c>
      <c r="D3745" s="118"/>
      <c r="E3745" s="118"/>
      <c r="F3745" s="118"/>
      <c r="G3745" s="91">
        <f t="shared" si="51"/>
        <v>2923269.6</v>
      </c>
      <c r="H3745" s="120">
        <v>44005</v>
      </c>
      <c r="I3745" s="120">
        <v>44027</v>
      </c>
      <c r="J3745" s="29"/>
      <c r="K3745" s="29"/>
      <c r="L3745" s="29"/>
      <c r="M3745" s="162" t="s">
        <v>5</v>
      </c>
      <c r="N3745" s="162">
        <v>1</v>
      </c>
      <c r="O3745" s="162">
        <v>790.1</v>
      </c>
      <c r="P3745" s="162">
        <v>2020</v>
      </c>
    </row>
    <row r="3746" spans="1:16" s="89" customFormat="1" ht="15.75" customHeight="1" x14ac:dyDescent="0.25">
      <c r="A3746" s="18" t="s">
        <v>3164</v>
      </c>
      <c r="B3746" s="104" t="s">
        <v>3543</v>
      </c>
      <c r="C3746" s="118">
        <v>2094307.2</v>
      </c>
      <c r="D3746" s="118"/>
      <c r="E3746" s="118"/>
      <c r="F3746" s="118"/>
      <c r="G3746" s="91">
        <f t="shared" si="51"/>
        <v>2094307.2</v>
      </c>
      <c r="H3746" s="120">
        <v>44007</v>
      </c>
      <c r="I3746" s="120">
        <v>44032</v>
      </c>
      <c r="J3746" s="29"/>
      <c r="K3746" s="29"/>
      <c r="L3746" s="29"/>
      <c r="M3746" s="162" t="s">
        <v>5</v>
      </c>
      <c r="N3746" s="162">
        <v>1</v>
      </c>
      <c r="O3746" s="162">
        <v>1462.8</v>
      </c>
      <c r="P3746" s="162">
        <v>2020</v>
      </c>
    </row>
    <row r="3747" spans="1:16" s="89" customFormat="1" ht="15.75" customHeight="1" x14ac:dyDescent="0.25">
      <c r="A3747" s="113" t="s">
        <v>2921</v>
      </c>
      <c r="B3747" s="104" t="s">
        <v>2942</v>
      </c>
      <c r="C3747" s="118">
        <v>1895806.8</v>
      </c>
      <c r="D3747" s="118"/>
      <c r="E3747" s="118"/>
      <c r="F3747" s="118"/>
      <c r="G3747" s="91">
        <f t="shared" si="51"/>
        <v>1895806.8</v>
      </c>
      <c r="H3747" s="120">
        <v>43997</v>
      </c>
      <c r="I3747" s="120">
        <v>44026</v>
      </c>
      <c r="J3747" s="29"/>
      <c r="K3747" s="29"/>
      <c r="L3747" s="29"/>
      <c r="M3747" s="162" t="s">
        <v>3606</v>
      </c>
      <c r="N3747" s="162">
        <v>1</v>
      </c>
      <c r="O3747" s="162">
        <v>544.20000000000005</v>
      </c>
      <c r="P3747" s="162">
        <v>2020</v>
      </c>
    </row>
    <row r="3748" spans="1:16" s="89" customFormat="1" ht="15.75" customHeight="1" x14ac:dyDescent="0.25">
      <c r="A3748" s="128" t="s">
        <v>3152</v>
      </c>
      <c r="B3748" s="104" t="s">
        <v>3841</v>
      </c>
      <c r="C3748" s="118">
        <v>232818.08</v>
      </c>
      <c r="D3748" s="118"/>
      <c r="E3748" s="118"/>
      <c r="F3748" s="118"/>
      <c r="G3748" s="91">
        <f t="shared" si="51"/>
        <v>232818.08</v>
      </c>
      <c r="H3748" s="120">
        <v>43959</v>
      </c>
      <c r="I3748" s="120">
        <v>44015</v>
      </c>
      <c r="J3748" s="29"/>
      <c r="K3748" s="29"/>
      <c r="L3748" s="29"/>
      <c r="M3748" s="162" t="s">
        <v>724</v>
      </c>
      <c r="N3748" s="162">
        <v>1</v>
      </c>
      <c r="O3748" s="162">
        <v>607.6</v>
      </c>
      <c r="P3748" s="162">
        <v>2020</v>
      </c>
    </row>
    <row r="3749" spans="1:16" s="89" customFormat="1" ht="15.75" customHeight="1" x14ac:dyDescent="0.25">
      <c r="A3749" s="128" t="s">
        <v>2079</v>
      </c>
      <c r="B3749" s="104" t="s">
        <v>3841</v>
      </c>
      <c r="C3749" s="118">
        <v>85646.61</v>
      </c>
      <c r="D3749" s="118"/>
      <c r="E3749" s="118"/>
      <c r="F3749" s="118"/>
      <c r="G3749" s="91">
        <f t="shared" si="51"/>
        <v>85646.61</v>
      </c>
      <c r="H3749" s="120">
        <v>43986</v>
      </c>
      <c r="I3749" s="120">
        <v>44015</v>
      </c>
      <c r="J3749" s="29"/>
      <c r="K3749" s="29"/>
      <c r="L3749" s="29"/>
      <c r="M3749" s="162" t="s">
        <v>1229</v>
      </c>
      <c r="N3749" s="162">
        <v>1</v>
      </c>
      <c r="O3749" s="162">
        <v>438.3</v>
      </c>
      <c r="P3749" s="162">
        <v>2020</v>
      </c>
    </row>
    <row r="3750" spans="1:16" s="89" customFormat="1" ht="15.75" customHeight="1" x14ac:dyDescent="0.25">
      <c r="A3750" s="128" t="s">
        <v>3024</v>
      </c>
      <c r="B3750" s="104" t="s">
        <v>3917</v>
      </c>
      <c r="C3750" s="118">
        <v>1704736.47</v>
      </c>
      <c r="D3750" s="118"/>
      <c r="E3750" s="118"/>
      <c r="F3750" s="118"/>
      <c r="G3750" s="91">
        <f t="shared" si="51"/>
        <v>1704736.47</v>
      </c>
      <c r="H3750" s="120">
        <v>44001</v>
      </c>
      <c r="I3750" s="120">
        <v>44021</v>
      </c>
      <c r="J3750" s="29"/>
      <c r="K3750" s="29"/>
      <c r="L3750" s="29"/>
      <c r="M3750" s="162" t="s">
        <v>5</v>
      </c>
      <c r="N3750" s="162">
        <v>1</v>
      </c>
      <c r="O3750" s="162">
        <v>1439.4</v>
      </c>
      <c r="P3750" s="162">
        <v>2020</v>
      </c>
    </row>
    <row r="3751" spans="1:16" s="89" customFormat="1" ht="15.75" customHeight="1" x14ac:dyDescent="0.25">
      <c r="A3751" s="128" t="s">
        <v>3107</v>
      </c>
      <c r="B3751" s="104" t="s">
        <v>3841</v>
      </c>
      <c r="C3751" s="118">
        <v>125851.97</v>
      </c>
      <c r="D3751" s="118"/>
      <c r="E3751" s="118"/>
      <c r="F3751" s="118"/>
      <c r="G3751" s="91">
        <f t="shared" si="51"/>
        <v>125851.97</v>
      </c>
      <c r="H3751" s="102">
        <v>43959</v>
      </c>
      <c r="I3751" s="120">
        <v>44026</v>
      </c>
      <c r="J3751" s="29"/>
      <c r="K3751" s="29"/>
      <c r="L3751" s="29"/>
      <c r="M3751" s="162" t="s">
        <v>724</v>
      </c>
      <c r="N3751" s="162">
        <v>1</v>
      </c>
      <c r="O3751" s="162">
        <v>376.5</v>
      </c>
      <c r="P3751" s="162">
        <v>2020</v>
      </c>
    </row>
    <row r="3752" spans="1:16" s="89" customFormat="1" ht="15.75" customHeight="1" x14ac:dyDescent="0.25">
      <c r="A3752" s="128" t="s">
        <v>2970</v>
      </c>
      <c r="B3752" s="104" t="s">
        <v>42</v>
      </c>
      <c r="C3752" s="118">
        <v>3601941.6</v>
      </c>
      <c r="D3752" s="118"/>
      <c r="E3752" s="118"/>
      <c r="F3752" s="118"/>
      <c r="G3752" s="91">
        <f t="shared" si="51"/>
        <v>3601941.6</v>
      </c>
      <c r="H3752" s="102">
        <v>43991</v>
      </c>
      <c r="I3752" s="120">
        <v>44008</v>
      </c>
      <c r="J3752" s="29"/>
      <c r="K3752" s="29"/>
      <c r="L3752" s="29"/>
      <c r="M3752" s="162" t="s">
        <v>3606</v>
      </c>
      <c r="N3752" s="162">
        <v>1</v>
      </c>
      <c r="O3752" s="162">
        <v>866.3</v>
      </c>
      <c r="P3752" s="162">
        <v>2020</v>
      </c>
    </row>
    <row r="3753" spans="1:16" s="89" customFormat="1" ht="15.75" customHeight="1" x14ac:dyDescent="0.25">
      <c r="A3753" s="128" t="s">
        <v>3065</v>
      </c>
      <c r="B3753" s="104" t="s">
        <v>3838</v>
      </c>
      <c r="C3753" s="118">
        <v>1942844.4</v>
      </c>
      <c r="D3753" s="118"/>
      <c r="E3753" s="118"/>
      <c r="F3753" s="118"/>
      <c r="G3753" s="91">
        <f t="shared" si="51"/>
        <v>1942844.4</v>
      </c>
      <c r="H3753" s="102">
        <v>44000</v>
      </c>
      <c r="I3753" s="120">
        <v>44036</v>
      </c>
      <c r="J3753" s="29"/>
      <c r="K3753" s="29"/>
      <c r="L3753" s="29"/>
      <c r="M3753" s="162" t="s">
        <v>3606</v>
      </c>
      <c r="N3753" s="162">
        <v>1</v>
      </c>
      <c r="O3753" s="162">
        <v>594.29999999999995</v>
      </c>
      <c r="P3753" s="162">
        <v>2020</v>
      </c>
    </row>
    <row r="3754" spans="1:16" s="89" customFormat="1" ht="15.75" customHeight="1" x14ac:dyDescent="0.25">
      <c r="A3754" s="128" t="s">
        <v>2385</v>
      </c>
      <c r="B3754" s="104" t="s">
        <v>2852</v>
      </c>
      <c r="C3754" s="118">
        <v>2046284.55</v>
      </c>
      <c r="D3754" s="118"/>
      <c r="E3754" s="118"/>
      <c r="F3754" s="118"/>
      <c r="G3754" s="91">
        <f t="shared" si="51"/>
        <v>2046284.55</v>
      </c>
      <c r="H3754" s="102">
        <v>43714</v>
      </c>
      <c r="I3754" s="120">
        <v>43741</v>
      </c>
      <c r="J3754" s="29"/>
      <c r="K3754" s="29"/>
      <c r="L3754" s="29"/>
      <c r="M3754" s="162" t="s">
        <v>5</v>
      </c>
      <c r="N3754" s="162">
        <v>1</v>
      </c>
      <c r="O3754" s="162">
        <v>660.5</v>
      </c>
      <c r="P3754" s="162">
        <v>2019</v>
      </c>
    </row>
    <row r="3755" spans="1:16" s="89" customFormat="1" ht="15.75" customHeight="1" x14ac:dyDescent="0.25">
      <c r="A3755" s="128" t="s">
        <v>2379</v>
      </c>
      <c r="B3755" s="104" t="s">
        <v>2852</v>
      </c>
      <c r="C3755" s="118">
        <v>1187786.6299999999</v>
      </c>
      <c r="D3755" s="118"/>
      <c r="E3755" s="118"/>
      <c r="F3755" s="118"/>
      <c r="G3755" s="91">
        <f t="shared" si="51"/>
        <v>1187786.6299999999</v>
      </c>
      <c r="H3755" s="102">
        <v>43796</v>
      </c>
      <c r="I3755" s="120">
        <v>43818</v>
      </c>
      <c r="J3755" s="29"/>
      <c r="K3755" s="29"/>
      <c r="L3755" s="29"/>
      <c r="M3755" s="162" t="s">
        <v>2380</v>
      </c>
      <c r="N3755" s="162">
        <v>2</v>
      </c>
      <c r="O3755" s="162">
        <v>1000.9</v>
      </c>
      <c r="P3755" s="162">
        <v>2019</v>
      </c>
    </row>
    <row r="3756" spans="1:16" s="89" customFormat="1" ht="15.75" customHeight="1" x14ac:dyDescent="0.25">
      <c r="A3756" s="128" t="s">
        <v>3244</v>
      </c>
      <c r="B3756" s="104" t="s">
        <v>42</v>
      </c>
      <c r="C3756" s="118">
        <v>2325540</v>
      </c>
      <c r="D3756" s="118"/>
      <c r="E3756" s="118"/>
      <c r="F3756" s="118"/>
      <c r="G3756" s="91">
        <f t="shared" si="51"/>
        <v>2325540</v>
      </c>
      <c r="H3756" s="102">
        <v>43951</v>
      </c>
      <c r="I3756" s="120">
        <v>43966</v>
      </c>
      <c r="J3756" s="29"/>
      <c r="K3756" s="29"/>
      <c r="L3756" s="29"/>
      <c r="M3756" s="162" t="s">
        <v>3606</v>
      </c>
      <c r="N3756" s="162">
        <v>1</v>
      </c>
      <c r="O3756" s="162">
        <v>688</v>
      </c>
      <c r="P3756" s="162">
        <v>2020</v>
      </c>
    </row>
    <row r="3757" spans="1:16" s="89" customFormat="1" ht="15.75" customHeight="1" x14ac:dyDescent="0.25">
      <c r="A3757" s="128" t="s">
        <v>1981</v>
      </c>
      <c r="B3757" s="104" t="s">
        <v>42</v>
      </c>
      <c r="C3757" s="118">
        <v>2850547.2</v>
      </c>
      <c r="D3757" s="118"/>
      <c r="E3757" s="118"/>
      <c r="F3757" s="118"/>
      <c r="G3757" s="91">
        <f t="shared" si="51"/>
        <v>2850547.2</v>
      </c>
      <c r="H3757" s="102">
        <v>43964</v>
      </c>
      <c r="I3757" s="120">
        <v>43977</v>
      </c>
      <c r="J3757" s="29"/>
      <c r="K3757" s="29"/>
      <c r="L3757" s="29"/>
      <c r="M3757" s="162" t="s">
        <v>3606</v>
      </c>
      <c r="N3757" s="162">
        <v>1</v>
      </c>
      <c r="O3757" s="162">
        <v>978</v>
      </c>
      <c r="P3757" s="162">
        <v>2020</v>
      </c>
    </row>
    <row r="3758" spans="1:16" s="89" customFormat="1" ht="15.75" customHeight="1" x14ac:dyDescent="0.25">
      <c r="A3758" s="128" t="s">
        <v>2871</v>
      </c>
      <c r="B3758" s="104" t="s">
        <v>3543</v>
      </c>
      <c r="C3758" s="118">
        <v>1599235.2</v>
      </c>
      <c r="D3758" s="118"/>
      <c r="E3758" s="118"/>
      <c r="F3758" s="118"/>
      <c r="G3758" s="91">
        <f t="shared" si="51"/>
        <v>1599235.2</v>
      </c>
      <c r="H3758" s="102">
        <v>44021</v>
      </c>
      <c r="I3758" s="120">
        <v>44046</v>
      </c>
      <c r="J3758" s="29"/>
      <c r="K3758" s="29"/>
      <c r="L3758" s="29"/>
      <c r="M3758" s="92" t="s">
        <v>3921</v>
      </c>
      <c r="N3758" s="92">
        <v>2</v>
      </c>
      <c r="O3758" s="162">
        <v>421</v>
      </c>
      <c r="P3758" s="162">
        <v>2020</v>
      </c>
    </row>
    <row r="3759" spans="1:16" s="89" customFormat="1" ht="15.75" customHeight="1" x14ac:dyDescent="0.25">
      <c r="A3759" s="128" t="s">
        <v>3093</v>
      </c>
      <c r="B3759" s="104" t="s">
        <v>3841</v>
      </c>
      <c r="C3759" s="118">
        <v>716761.41</v>
      </c>
      <c r="D3759" s="118"/>
      <c r="E3759" s="118"/>
      <c r="F3759" s="118"/>
      <c r="G3759" s="91">
        <f t="shared" si="51"/>
        <v>716761.41</v>
      </c>
      <c r="H3759" s="102">
        <v>44007</v>
      </c>
      <c r="I3759" s="120">
        <v>44027</v>
      </c>
      <c r="J3759" s="29"/>
      <c r="K3759" s="29"/>
      <c r="L3759" s="29"/>
      <c r="M3759" s="162" t="s">
        <v>3606</v>
      </c>
      <c r="N3759" s="162">
        <v>1</v>
      </c>
      <c r="O3759" s="162">
        <v>1453.2</v>
      </c>
      <c r="P3759" s="162">
        <v>2020</v>
      </c>
    </row>
    <row r="3760" spans="1:16" s="89" customFormat="1" ht="15.75" customHeight="1" x14ac:dyDescent="0.25">
      <c r="A3760" s="128" t="s">
        <v>3015</v>
      </c>
      <c r="B3760" s="104" t="s">
        <v>694</v>
      </c>
      <c r="C3760" s="118">
        <v>2345038.91</v>
      </c>
      <c r="D3760" s="118"/>
      <c r="E3760" s="118"/>
      <c r="F3760" s="118"/>
      <c r="G3760" s="91">
        <f t="shared" si="51"/>
        <v>2345038.91</v>
      </c>
      <c r="H3760" s="102">
        <v>43986</v>
      </c>
      <c r="I3760" s="120">
        <v>44026</v>
      </c>
      <c r="J3760" s="29"/>
      <c r="K3760" s="29"/>
      <c r="L3760" s="29"/>
      <c r="M3760" s="162" t="s">
        <v>3973</v>
      </c>
      <c r="N3760" s="162">
        <v>2</v>
      </c>
      <c r="O3760" s="162">
        <v>984.6</v>
      </c>
      <c r="P3760" s="162">
        <v>2020</v>
      </c>
    </row>
    <row r="3761" spans="1:16" s="89" customFormat="1" ht="15.75" customHeight="1" x14ac:dyDescent="0.25">
      <c r="A3761" s="128" t="s">
        <v>2866</v>
      </c>
      <c r="B3761" s="104" t="s">
        <v>3841</v>
      </c>
      <c r="C3761" s="118">
        <v>2403965.13</v>
      </c>
      <c r="D3761" s="118"/>
      <c r="E3761" s="118"/>
      <c r="F3761" s="118"/>
      <c r="G3761" s="91">
        <f t="shared" si="51"/>
        <v>2403965.13</v>
      </c>
      <c r="H3761" s="102">
        <v>43970</v>
      </c>
      <c r="I3761" s="120">
        <v>44015</v>
      </c>
      <c r="J3761" s="29"/>
      <c r="K3761" s="29"/>
      <c r="L3761" s="29"/>
      <c r="M3761" s="162" t="s">
        <v>3606</v>
      </c>
      <c r="N3761" s="162">
        <v>1</v>
      </c>
      <c r="O3761" s="162">
        <v>712.7</v>
      </c>
      <c r="P3761" s="162">
        <v>2020</v>
      </c>
    </row>
    <row r="3762" spans="1:16" s="89" customFormat="1" ht="15.75" customHeight="1" x14ac:dyDescent="0.25">
      <c r="A3762" s="128" t="s">
        <v>2834</v>
      </c>
      <c r="B3762" s="104" t="s">
        <v>694</v>
      </c>
      <c r="C3762" s="118">
        <v>2436427.2000000002</v>
      </c>
      <c r="D3762" s="118"/>
      <c r="E3762" s="118"/>
      <c r="F3762" s="118"/>
      <c r="G3762" s="91">
        <f t="shared" si="51"/>
        <v>2436427.2000000002</v>
      </c>
      <c r="H3762" s="102">
        <v>43986</v>
      </c>
      <c r="I3762" s="120">
        <v>44022</v>
      </c>
      <c r="J3762" s="29"/>
      <c r="K3762" s="29"/>
      <c r="L3762" s="29"/>
      <c r="M3762" s="162" t="s">
        <v>3973</v>
      </c>
      <c r="N3762" s="162">
        <v>2</v>
      </c>
      <c r="O3762" s="162">
        <v>684</v>
      </c>
      <c r="P3762" s="162">
        <v>2020</v>
      </c>
    </row>
    <row r="3763" spans="1:16" s="89" customFormat="1" ht="15.75" customHeight="1" x14ac:dyDescent="0.25">
      <c r="A3763" s="128" t="s">
        <v>2971</v>
      </c>
      <c r="B3763" s="104" t="s">
        <v>3841</v>
      </c>
      <c r="C3763" s="118">
        <v>2988230.01</v>
      </c>
      <c r="D3763" s="118"/>
      <c r="E3763" s="118"/>
      <c r="F3763" s="118"/>
      <c r="G3763" s="91">
        <f t="shared" si="51"/>
        <v>2988230.01</v>
      </c>
      <c r="H3763" s="102">
        <v>44005</v>
      </c>
      <c r="I3763" s="120">
        <v>44026</v>
      </c>
      <c r="J3763" s="29"/>
      <c r="K3763" s="29"/>
      <c r="L3763" s="29"/>
      <c r="M3763" s="162" t="s">
        <v>3606</v>
      </c>
      <c r="N3763" s="162">
        <v>1</v>
      </c>
      <c r="O3763" s="162">
        <v>721.6</v>
      </c>
      <c r="P3763" s="162">
        <v>2020</v>
      </c>
    </row>
    <row r="3764" spans="1:16" s="89" customFormat="1" ht="15.75" customHeight="1" x14ac:dyDescent="0.25">
      <c r="A3764" s="128" t="s">
        <v>2925</v>
      </c>
      <c r="B3764" s="104" t="s">
        <v>3918</v>
      </c>
      <c r="C3764" s="118">
        <v>1791832.38</v>
      </c>
      <c r="D3764" s="118"/>
      <c r="E3764" s="118"/>
      <c r="F3764" s="118"/>
      <c r="G3764" s="91">
        <f t="shared" si="51"/>
        <v>1791832.38</v>
      </c>
      <c r="H3764" s="102">
        <v>44018</v>
      </c>
      <c r="I3764" s="120">
        <v>44055</v>
      </c>
      <c r="J3764" s="29"/>
      <c r="K3764" s="29"/>
      <c r="L3764" s="29"/>
      <c r="M3764" s="162" t="s">
        <v>3663</v>
      </c>
      <c r="N3764" s="162">
        <v>1</v>
      </c>
      <c r="O3764" s="162">
        <v>702.7</v>
      </c>
      <c r="P3764" s="162">
        <v>2020</v>
      </c>
    </row>
    <row r="3765" spans="1:16" s="89" customFormat="1" ht="15.75" customHeight="1" x14ac:dyDescent="0.25">
      <c r="A3765" s="113" t="s">
        <v>2714</v>
      </c>
      <c r="B3765" s="18" t="s">
        <v>2852</v>
      </c>
      <c r="C3765" s="118">
        <v>153336.6</v>
      </c>
      <c r="D3765" s="118"/>
      <c r="E3765" s="118"/>
      <c r="F3765" s="118"/>
      <c r="G3765" s="91">
        <f t="shared" si="51"/>
        <v>153336.6</v>
      </c>
      <c r="H3765" s="102">
        <v>43718</v>
      </c>
      <c r="I3765" s="120">
        <v>43749</v>
      </c>
      <c r="J3765" s="29"/>
      <c r="K3765" s="29"/>
      <c r="L3765" s="29"/>
      <c r="M3765" s="92" t="s">
        <v>2119</v>
      </c>
      <c r="N3765" s="162">
        <v>2</v>
      </c>
      <c r="O3765" s="162">
        <v>221.2</v>
      </c>
      <c r="P3765" s="162">
        <v>2019</v>
      </c>
    </row>
    <row r="3766" spans="1:16" s="89" customFormat="1" ht="15.75" customHeight="1" x14ac:dyDescent="0.25">
      <c r="A3766" s="128" t="s">
        <v>2614</v>
      </c>
      <c r="B3766" s="18" t="s">
        <v>3543</v>
      </c>
      <c r="C3766" s="118">
        <v>1266145.2</v>
      </c>
      <c r="D3766" s="118"/>
      <c r="E3766" s="118"/>
      <c r="F3766" s="118"/>
      <c r="G3766" s="91">
        <f t="shared" si="51"/>
        <v>1266145.2</v>
      </c>
      <c r="H3766" s="102">
        <v>44040</v>
      </c>
      <c r="I3766" s="120">
        <v>44071</v>
      </c>
      <c r="J3766" s="29"/>
      <c r="K3766" s="29"/>
      <c r="L3766" s="29"/>
      <c r="M3766" s="162" t="s">
        <v>5</v>
      </c>
      <c r="N3766" s="162">
        <v>1</v>
      </c>
      <c r="O3766" s="162">
        <v>585.20000000000005</v>
      </c>
      <c r="P3766" s="162">
        <v>2020</v>
      </c>
    </row>
    <row r="3767" spans="1:16" s="89" customFormat="1" ht="15.75" customHeight="1" x14ac:dyDescent="0.25">
      <c r="A3767" s="128" t="s">
        <v>3321</v>
      </c>
      <c r="B3767" s="18" t="s">
        <v>42</v>
      </c>
      <c r="C3767" s="118">
        <v>223803.6</v>
      </c>
      <c r="D3767" s="118"/>
      <c r="E3767" s="118"/>
      <c r="F3767" s="118"/>
      <c r="G3767" s="91">
        <f t="shared" si="51"/>
        <v>223803.6</v>
      </c>
      <c r="H3767" s="102">
        <v>43979</v>
      </c>
      <c r="I3767" s="120">
        <v>44047</v>
      </c>
      <c r="J3767" s="29"/>
      <c r="K3767" s="29"/>
      <c r="L3767" s="29"/>
      <c r="M3767" s="92" t="s">
        <v>724</v>
      </c>
      <c r="N3767" s="162">
        <v>1</v>
      </c>
      <c r="O3767" s="162">
        <v>720</v>
      </c>
      <c r="P3767" s="162">
        <v>2020</v>
      </c>
    </row>
    <row r="3768" spans="1:16" s="89" customFormat="1" ht="15.75" customHeight="1" x14ac:dyDescent="0.25">
      <c r="A3768" s="128" t="s">
        <v>2872</v>
      </c>
      <c r="B3768" s="18" t="s">
        <v>3543</v>
      </c>
      <c r="C3768" s="118">
        <v>1138227.6000000001</v>
      </c>
      <c r="D3768" s="118"/>
      <c r="E3768" s="118"/>
      <c r="F3768" s="118"/>
      <c r="G3768" s="91">
        <f t="shared" si="51"/>
        <v>1138227.6000000001</v>
      </c>
      <c r="H3768" s="120">
        <v>44046</v>
      </c>
      <c r="I3768" s="120">
        <v>44077</v>
      </c>
      <c r="J3768" s="29"/>
      <c r="K3768" s="29"/>
      <c r="L3768" s="29"/>
      <c r="M3768" s="92" t="s">
        <v>3921</v>
      </c>
      <c r="N3768" s="92">
        <v>2</v>
      </c>
      <c r="O3768" s="162">
        <v>206.5</v>
      </c>
      <c r="P3768" s="162">
        <v>2020</v>
      </c>
    </row>
    <row r="3769" spans="1:16" s="89" customFormat="1" ht="15.75" customHeight="1" x14ac:dyDescent="0.25">
      <c r="A3769" s="128" t="s">
        <v>2847</v>
      </c>
      <c r="B3769" s="18" t="s">
        <v>2100</v>
      </c>
      <c r="C3769" s="118">
        <v>1866000</v>
      </c>
      <c r="D3769" s="118"/>
      <c r="E3769" s="118"/>
      <c r="F3769" s="118"/>
      <c r="G3769" s="91">
        <f t="shared" si="51"/>
        <v>1866000</v>
      </c>
      <c r="H3769" s="120">
        <v>44035</v>
      </c>
      <c r="I3769" s="120">
        <v>44068</v>
      </c>
      <c r="J3769" s="29"/>
      <c r="K3769" s="29"/>
      <c r="L3769" s="29"/>
      <c r="M3769" s="139" t="s">
        <v>3976</v>
      </c>
      <c r="N3769" s="162">
        <v>2</v>
      </c>
      <c r="O3769" s="162">
        <v>667.3</v>
      </c>
      <c r="P3769" s="162">
        <v>2020</v>
      </c>
    </row>
    <row r="3770" spans="1:16" s="89" customFormat="1" ht="15.75" customHeight="1" x14ac:dyDescent="0.25">
      <c r="A3770" s="128" t="s">
        <v>2848</v>
      </c>
      <c r="B3770" s="18" t="s">
        <v>2100</v>
      </c>
      <c r="C3770" s="118">
        <v>1843749.6</v>
      </c>
      <c r="D3770" s="118"/>
      <c r="E3770" s="118"/>
      <c r="F3770" s="118"/>
      <c r="G3770" s="91">
        <f t="shared" si="51"/>
        <v>1843749.6</v>
      </c>
      <c r="H3770" s="120">
        <v>44035</v>
      </c>
      <c r="I3770" s="120">
        <v>44068</v>
      </c>
      <c r="J3770" s="29"/>
      <c r="K3770" s="29"/>
      <c r="L3770" s="29"/>
      <c r="M3770" s="139" t="s">
        <v>3976</v>
      </c>
      <c r="N3770" s="162">
        <v>2</v>
      </c>
      <c r="O3770" s="162">
        <v>641.79999999999995</v>
      </c>
      <c r="P3770" s="162">
        <v>2020</v>
      </c>
    </row>
    <row r="3771" spans="1:16" s="89" customFormat="1" ht="15.75" customHeight="1" x14ac:dyDescent="0.25">
      <c r="A3771" s="128" t="s">
        <v>2987</v>
      </c>
      <c r="B3771" s="18" t="s">
        <v>3543</v>
      </c>
      <c r="C3771" s="118">
        <v>1296458.3999999999</v>
      </c>
      <c r="D3771" s="118"/>
      <c r="E3771" s="118"/>
      <c r="F3771" s="118"/>
      <c r="G3771" s="91">
        <f t="shared" si="51"/>
        <v>1296458.3999999999</v>
      </c>
      <c r="H3771" s="120">
        <v>44046</v>
      </c>
      <c r="I3771" s="120">
        <v>44078</v>
      </c>
      <c r="J3771" s="29"/>
      <c r="K3771" s="29"/>
      <c r="L3771" s="29"/>
      <c r="M3771" s="139" t="s">
        <v>3976</v>
      </c>
      <c r="N3771" s="162">
        <v>2</v>
      </c>
      <c r="O3771" s="162">
        <v>1482.5</v>
      </c>
      <c r="P3771" s="162">
        <v>2020</v>
      </c>
    </row>
    <row r="3772" spans="1:16" s="89" customFormat="1" ht="15.75" customHeight="1" x14ac:dyDescent="0.25">
      <c r="A3772" s="128" t="s">
        <v>3052</v>
      </c>
      <c r="B3772" s="18" t="s">
        <v>17</v>
      </c>
      <c r="C3772" s="118">
        <v>1180965.6200000001</v>
      </c>
      <c r="D3772" s="118"/>
      <c r="E3772" s="118"/>
      <c r="F3772" s="118"/>
      <c r="G3772" s="91">
        <f t="shared" si="51"/>
        <v>1180965.6200000001</v>
      </c>
      <c r="H3772" s="102">
        <v>44015</v>
      </c>
      <c r="I3772" s="120">
        <v>44053</v>
      </c>
      <c r="J3772" s="29"/>
      <c r="K3772" s="29"/>
      <c r="L3772" s="29"/>
      <c r="M3772" s="162" t="s">
        <v>3606</v>
      </c>
      <c r="N3772" s="162">
        <v>1</v>
      </c>
      <c r="O3772" s="162">
        <v>400</v>
      </c>
      <c r="P3772" s="162">
        <v>2020</v>
      </c>
    </row>
    <row r="3773" spans="1:16" s="89" customFormat="1" ht="15.75" customHeight="1" x14ac:dyDescent="0.25">
      <c r="A3773" s="113" t="s">
        <v>2632</v>
      </c>
      <c r="B3773" s="18" t="s">
        <v>3589</v>
      </c>
      <c r="C3773" s="118">
        <v>1840122.54</v>
      </c>
      <c r="D3773" s="118"/>
      <c r="E3773" s="118"/>
      <c r="F3773" s="118"/>
      <c r="G3773" s="91">
        <f t="shared" si="51"/>
        <v>1840122.54</v>
      </c>
      <c r="H3773" s="120">
        <v>44022</v>
      </c>
      <c r="I3773" s="120">
        <v>44060</v>
      </c>
      <c r="J3773" s="29"/>
      <c r="K3773" s="29"/>
      <c r="L3773" s="29"/>
      <c r="M3773" s="139" t="s">
        <v>3976</v>
      </c>
      <c r="N3773" s="162">
        <v>2</v>
      </c>
      <c r="O3773" s="162">
        <v>789.4</v>
      </c>
      <c r="P3773" s="162">
        <v>2020</v>
      </c>
    </row>
    <row r="3774" spans="1:16" s="89" customFormat="1" ht="15.75" customHeight="1" x14ac:dyDescent="0.25">
      <c r="A3774" s="128" t="s">
        <v>2825</v>
      </c>
      <c r="B3774" s="18" t="s">
        <v>3543</v>
      </c>
      <c r="C3774" s="118">
        <v>1408614</v>
      </c>
      <c r="D3774" s="118"/>
      <c r="E3774" s="118"/>
      <c r="F3774" s="118"/>
      <c r="G3774" s="91">
        <f t="shared" si="51"/>
        <v>1408614</v>
      </c>
      <c r="H3774" s="102">
        <v>44062</v>
      </c>
      <c r="I3774" s="120">
        <v>44081</v>
      </c>
      <c r="J3774" s="29"/>
      <c r="K3774" s="29"/>
      <c r="L3774" s="29"/>
      <c r="M3774" s="162" t="s">
        <v>5</v>
      </c>
      <c r="N3774" s="162">
        <v>1</v>
      </c>
      <c r="O3774" s="162">
        <v>530.6</v>
      </c>
      <c r="P3774" s="162">
        <v>2020</v>
      </c>
    </row>
    <row r="3775" spans="1:16" s="89" customFormat="1" ht="15.75" customHeight="1" x14ac:dyDescent="0.25">
      <c r="A3775" s="128" t="s">
        <v>3242</v>
      </c>
      <c r="B3775" s="18" t="s">
        <v>42</v>
      </c>
      <c r="C3775" s="118">
        <v>1428835.2</v>
      </c>
      <c r="D3775" s="118"/>
      <c r="E3775" s="118"/>
      <c r="F3775" s="118"/>
      <c r="G3775" s="91">
        <f t="shared" si="51"/>
        <v>1428835.2</v>
      </c>
      <c r="H3775" s="102">
        <v>44043</v>
      </c>
      <c r="I3775" s="120">
        <v>44060</v>
      </c>
      <c r="J3775" s="29"/>
      <c r="K3775" s="29"/>
      <c r="L3775" s="29"/>
      <c r="M3775" s="162" t="s">
        <v>3606</v>
      </c>
      <c r="N3775" s="162">
        <v>1</v>
      </c>
      <c r="O3775" s="162">
        <v>1303.5</v>
      </c>
      <c r="P3775" s="162">
        <v>2020</v>
      </c>
    </row>
    <row r="3776" spans="1:16" s="89" customFormat="1" ht="15.75" customHeight="1" x14ac:dyDescent="0.25">
      <c r="A3776" s="113" t="s">
        <v>2763</v>
      </c>
      <c r="B3776" s="18" t="s">
        <v>782</v>
      </c>
      <c r="C3776" s="118">
        <v>299392.8</v>
      </c>
      <c r="D3776" s="118"/>
      <c r="E3776" s="118"/>
      <c r="F3776" s="118"/>
      <c r="G3776" s="91">
        <f t="shared" si="51"/>
        <v>299392.8</v>
      </c>
      <c r="H3776" s="102">
        <v>43711</v>
      </c>
      <c r="I3776" s="120">
        <v>43749</v>
      </c>
      <c r="J3776" s="29"/>
      <c r="K3776" s="29"/>
      <c r="L3776" s="29"/>
      <c r="M3776" s="162" t="s">
        <v>724</v>
      </c>
      <c r="N3776" s="162">
        <v>1</v>
      </c>
      <c r="O3776" s="162">
        <v>731.1</v>
      </c>
      <c r="P3776" s="162">
        <v>2019</v>
      </c>
    </row>
    <row r="3777" spans="1:16" s="89" customFormat="1" ht="15.75" customHeight="1" x14ac:dyDescent="0.25">
      <c r="A3777" s="113" t="s">
        <v>2923</v>
      </c>
      <c r="B3777" s="18" t="s">
        <v>3589</v>
      </c>
      <c r="C3777" s="118">
        <v>114676.52</v>
      </c>
      <c r="D3777" s="118"/>
      <c r="E3777" s="118"/>
      <c r="F3777" s="118"/>
      <c r="G3777" s="91">
        <f t="shared" si="51"/>
        <v>114676.52</v>
      </c>
      <c r="H3777" s="120">
        <v>43963</v>
      </c>
      <c r="I3777" s="120">
        <v>44071</v>
      </c>
      <c r="J3777" s="29"/>
      <c r="K3777" s="29"/>
      <c r="L3777" s="29"/>
      <c r="M3777" s="162" t="s">
        <v>1229</v>
      </c>
      <c r="N3777" s="162">
        <v>1</v>
      </c>
      <c r="O3777" s="162">
        <v>616.29999999999995</v>
      </c>
      <c r="P3777" s="162">
        <v>2020</v>
      </c>
    </row>
    <row r="3778" spans="1:16" s="89" customFormat="1" ht="15.75" customHeight="1" x14ac:dyDescent="0.25">
      <c r="A3778" s="128" t="s">
        <v>3000</v>
      </c>
      <c r="B3778" s="18" t="s">
        <v>17</v>
      </c>
      <c r="C3778" s="118">
        <v>2264748.15</v>
      </c>
      <c r="D3778" s="118"/>
      <c r="E3778" s="118"/>
      <c r="F3778" s="118"/>
      <c r="G3778" s="91">
        <f t="shared" si="51"/>
        <v>2264748.15</v>
      </c>
      <c r="H3778" s="102">
        <v>44027</v>
      </c>
      <c r="I3778" s="120">
        <v>44085</v>
      </c>
      <c r="J3778" s="29"/>
      <c r="K3778" s="29"/>
      <c r="L3778" s="29"/>
      <c r="M3778" s="162" t="s">
        <v>5</v>
      </c>
      <c r="N3778" s="162">
        <v>1</v>
      </c>
      <c r="O3778" s="162">
        <v>676.4</v>
      </c>
      <c r="P3778" s="162">
        <v>2020</v>
      </c>
    </row>
    <row r="3779" spans="1:16" s="89" customFormat="1" ht="15.75" customHeight="1" x14ac:dyDescent="0.25">
      <c r="A3779" s="128" t="s">
        <v>3208</v>
      </c>
      <c r="B3779" s="18" t="s">
        <v>63</v>
      </c>
      <c r="C3779" s="118">
        <v>2344414.25</v>
      </c>
      <c r="D3779" s="118"/>
      <c r="E3779" s="118"/>
      <c r="F3779" s="118"/>
      <c r="G3779" s="91">
        <f t="shared" si="51"/>
        <v>2344414.25</v>
      </c>
      <c r="H3779" s="102">
        <v>44067</v>
      </c>
      <c r="I3779" s="120">
        <v>44082</v>
      </c>
      <c r="J3779" s="29"/>
      <c r="K3779" s="29"/>
      <c r="L3779" s="29"/>
      <c r="M3779" s="162" t="s">
        <v>5</v>
      </c>
      <c r="N3779" s="162">
        <v>1</v>
      </c>
      <c r="O3779" s="162">
        <v>706.6</v>
      </c>
      <c r="P3779" s="162">
        <v>2020</v>
      </c>
    </row>
    <row r="3780" spans="1:16" s="89" customFormat="1" ht="15.75" customHeight="1" x14ac:dyDescent="0.25">
      <c r="A3780" s="128" t="s">
        <v>3045</v>
      </c>
      <c r="B3780" s="18" t="s">
        <v>3543</v>
      </c>
      <c r="C3780" s="118">
        <v>6543064.7999999998</v>
      </c>
      <c r="D3780" s="118"/>
      <c r="E3780" s="118"/>
      <c r="F3780" s="118"/>
      <c r="G3780" s="91">
        <f t="shared" si="51"/>
        <v>6543064.7999999998</v>
      </c>
      <c r="H3780" s="102">
        <v>44047</v>
      </c>
      <c r="I3780" s="120">
        <v>44090</v>
      </c>
      <c r="J3780" s="29"/>
      <c r="K3780" s="29"/>
      <c r="L3780" s="29"/>
      <c r="M3780" s="162" t="s">
        <v>5</v>
      </c>
      <c r="N3780" s="162">
        <v>1</v>
      </c>
      <c r="O3780" s="162">
        <v>2202.4</v>
      </c>
      <c r="P3780" s="162">
        <v>2020</v>
      </c>
    </row>
    <row r="3781" spans="1:16" s="89" customFormat="1" ht="15.75" customHeight="1" x14ac:dyDescent="0.25">
      <c r="A3781" s="119" t="s">
        <v>3067</v>
      </c>
      <c r="B3781" s="18" t="s">
        <v>3838</v>
      </c>
      <c r="C3781" s="118">
        <v>2579517.6</v>
      </c>
      <c r="D3781" s="118"/>
      <c r="E3781" s="118"/>
      <c r="F3781" s="118"/>
      <c r="G3781" s="91">
        <f t="shared" si="51"/>
        <v>2579517.6</v>
      </c>
      <c r="H3781" s="102">
        <v>44069</v>
      </c>
      <c r="I3781" s="120">
        <v>44085</v>
      </c>
      <c r="J3781" s="29"/>
      <c r="K3781" s="29"/>
      <c r="L3781" s="29"/>
      <c r="M3781" s="162" t="s">
        <v>3938</v>
      </c>
      <c r="N3781" s="162">
        <v>1</v>
      </c>
      <c r="O3781" s="162">
        <v>771.43</v>
      </c>
      <c r="P3781" s="162">
        <v>2020</v>
      </c>
    </row>
    <row r="3782" spans="1:16" s="89" customFormat="1" ht="15.75" customHeight="1" x14ac:dyDescent="0.25">
      <c r="A3782" s="119" t="s">
        <v>3110</v>
      </c>
      <c r="B3782" s="18" t="s">
        <v>3838</v>
      </c>
      <c r="C3782" s="118">
        <v>2265765.6</v>
      </c>
      <c r="D3782" s="118"/>
      <c r="E3782" s="118"/>
      <c r="F3782" s="118"/>
      <c r="G3782" s="91">
        <f t="shared" si="51"/>
        <v>2265765.6</v>
      </c>
      <c r="H3782" s="102">
        <v>44076</v>
      </c>
      <c r="I3782" s="120">
        <v>44090</v>
      </c>
      <c r="J3782" s="29"/>
      <c r="K3782" s="29"/>
      <c r="L3782" s="29"/>
      <c r="M3782" s="162" t="s">
        <v>3938</v>
      </c>
      <c r="N3782" s="162">
        <v>1</v>
      </c>
      <c r="O3782" s="162">
        <v>583.70000000000005</v>
      </c>
      <c r="P3782" s="162">
        <v>2020</v>
      </c>
    </row>
    <row r="3783" spans="1:16" s="89" customFormat="1" ht="15.75" customHeight="1" x14ac:dyDescent="0.25">
      <c r="A3783" s="128" t="s">
        <v>3284</v>
      </c>
      <c r="B3783" s="18" t="s">
        <v>3918</v>
      </c>
      <c r="C3783" s="91">
        <v>1716709.58</v>
      </c>
      <c r="D3783" s="118"/>
      <c r="E3783" s="118"/>
      <c r="F3783" s="118"/>
      <c r="G3783" s="91">
        <f t="shared" si="51"/>
        <v>1716709.58</v>
      </c>
      <c r="H3783" s="102">
        <v>44048</v>
      </c>
      <c r="I3783" s="120">
        <v>44078</v>
      </c>
      <c r="J3783" s="29"/>
      <c r="K3783" s="29"/>
      <c r="L3783" s="29"/>
      <c r="M3783" s="92" t="s">
        <v>3973</v>
      </c>
      <c r="N3783" s="92">
        <v>2</v>
      </c>
      <c r="O3783" s="162">
        <v>713.3</v>
      </c>
      <c r="P3783" s="162">
        <v>2020</v>
      </c>
    </row>
    <row r="3784" spans="1:16" s="89" customFormat="1" ht="15.75" customHeight="1" x14ac:dyDescent="0.25">
      <c r="A3784" s="128" t="s">
        <v>2890</v>
      </c>
      <c r="B3784" s="18" t="s">
        <v>3841</v>
      </c>
      <c r="C3784" s="91">
        <v>1034148.43</v>
      </c>
      <c r="D3784" s="118"/>
      <c r="E3784" s="118"/>
      <c r="F3784" s="118"/>
      <c r="G3784" s="91">
        <f t="shared" si="51"/>
        <v>1034148.43</v>
      </c>
      <c r="H3784" s="102">
        <v>44035</v>
      </c>
      <c r="I3784" s="120">
        <v>44078</v>
      </c>
      <c r="J3784" s="29"/>
      <c r="K3784" s="29"/>
      <c r="L3784" s="29"/>
      <c r="M3784" s="162" t="s">
        <v>3830</v>
      </c>
      <c r="N3784" s="162">
        <v>2</v>
      </c>
      <c r="O3784" s="162">
        <v>1076.0999999999999</v>
      </c>
      <c r="P3784" s="162">
        <v>2020</v>
      </c>
    </row>
    <row r="3785" spans="1:16" s="89" customFormat="1" ht="15.75" customHeight="1" x14ac:dyDescent="0.25">
      <c r="A3785" s="128" t="s">
        <v>369</v>
      </c>
      <c r="B3785" s="18" t="s">
        <v>3918</v>
      </c>
      <c r="C3785" s="91">
        <v>1494266.15</v>
      </c>
      <c r="D3785" s="118"/>
      <c r="E3785" s="118"/>
      <c r="F3785" s="118"/>
      <c r="G3785" s="91">
        <f t="shared" si="51"/>
        <v>1494266.15</v>
      </c>
      <c r="H3785" s="102">
        <v>43999</v>
      </c>
      <c r="I3785" s="120">
        <v>44035</v>
      </c>
      <c r="J3785" s="29"/>
      <c r="K3785" s="29"/>
      <c r="L3785" s="29"/>
      <c r="M3785" s="92" t="s">
        <v>3976</v>
      </c>
      <c r="N3785" s="92">
        <v>2</v>
      </c>
      <c r="O3785" s="162">
        <v>470.6</v>
      </c>
      <c r="P3785" s="162">
        <v>2020</v>
      </c>
    </row>
    <row r="3786" spans="1:16" s="89" customFormat="1" ht="15.75" customHeight="1" x14ac:dyDescent="0.25">
      <c r="A3786" s="128" t="s">
        <v>3047</v>
      </c>
      <c r="B3786" s="18" t="s">
        <v>17</v>
      </c>
      <c r="C3786" s="91">
        <v>2062178.79</v>
      </c>
      <c r="D3786" s="118"/>
      <c r="E3786" s="118"/>
      <c r="F3786" s="118"/>
      <c r="G3786" s="91">
        <f t="shared" si="51"/>
        <v>2062178.79</v>
      </c>
      <c r="H3786" s="102">
        <v>44041</v>
      </c>
      <c r="I3786" s="120">
        <v>44085</v>
      </c>
      <c r="J3786" s="29"/>
      <c r="K3786" s="29"/>
      <c r="L3786" s="29"/>
      <c r="M3786" s="162" t="s">
        <v>3606</v>
      </c>
      <c r="N3786" s="162">
        <v>1</v>
      </c>
      <c r="O3786" s="162">
        <v>1218.2</v>
      </c>
      <c r="P3786" s="162">
        <v>2020</v>
      </c>
    </row>
    <row r="3787" spans="1:16" s="89" customFormat="1" ht="15.75" customHeight="1" x14ac:dyDescent="0.25">
      <c r="A3787" s="128" t="s">
        <v>2999</v>
      </c>
      <c r="B3787" s="18" t="s">
        <v>694</v>
      </c>
      <c r="C3787" s="91">
        <v>2540705</v>
      </c>
      <c r="D3787" s="118"/>
      <c r="E3787" s="118"/>
      <c r="F3787" s="118"/>
      <c r="G3787" s="91">
        <f t="shared" si="51"/>
        <v>2540705</v>
      </c>
      <c r="H3787" s="102">
        <v>44018</v>
      </c>
      <c r="I3787" s="120">
        <v>44095</v>
      </c>
      <c r="J3787" s="29"/>
      <c r="K3787" s="29"/>
      <c r="L3787" s="29"/>
      <c r="M3787" s="162" t="s">
        <v>5</v>
      </c>
      <c r="N3787" s="162">
        <v>1</v>
      </c>
      <c r="O3787" s="162">
        <v>1301</v>
      </c>
      <c r="P3787" s="162">
        <v>2020</v>
      </c>
    </row>
    <row r="3788" spans="1:16" s="89" customFormat="1" ht="15.75" customHeight="1" x14ac:dyDescent="0.25">
      <c r="A3788" s="128" t="s">
        <v>2969</v>
      </c>
      <c r="B3788" s="18" t="s">
        <v>694</v>
      </c>
      <c r="C3788" s="91">
        <v>4226320.79</v>
      </c>
      <c r="D3788" s="118"/>
      <c r="E3788" s="118"/>
      <c r="F3788" s="118"/>
      <c r="G3788" s="91">
        <f t="shared" si="51"/>
        <v>4226320.79</v>
      </c>
      <c r="H3788" s="102">
        <v>43861</v>
      </c>
      <c r="I3788" s="120">
        <v>43882</v>
      </c>
      <c r="J3788" s="29"/>
      <c r="K3788" s="29"/>
      <c r="L3788" s="29"/>
      <c r="M3788" s="162" t="s">
        <v>5</v>
      </c>
      <c r="N3788" s="162">
        <v>1</v>
      </c>
      <c r="O3788" s="162">
        <v>975.2</v>
      </c>
      <c r="P3788" s="162">
        <v>2020</v>
      </c>
    </row>
    <row r="3789" spans="1:16" s="89" customFormat="1" ht="15.75" customHeight="1" x14ac:dyDescent="0.25">
      <c r="A3789" s="128" t="s">
        <v>3077</v>
      </c>
      <c r="B3789" s="18" t="s">
        <v>2942</v>
      </c>
      <c r="C3789" s="91">
        <v>1866637.2</v>
      </c>
      <c r="D3789" s="118"/>
      <c r="E3789" s="118"/>
      <c r="F3789" s="118"/>
      <c r="G3789" s="91">
        <f t="shared" si="51"/>
        <v>1866637.2</v>
      </c>
      <c r="H3789" s="102">
        <v>44004</v>
      </c>
      <c r="I3789" s="120">
        <v>44092</v>
      </c>
      <c r="J3789" s="29"/>
      <c r="K3789" s="29"/>
      <c r="L3789" s="29"/>
      <c r="M3789" s="162" t="s">
        <v>3606</v>
      </c>
      <c r="N3789" s="162">
        <v>1</v>
      </c>
      <c r="O3789" s="162">
        <v>1354</v>
      </c>
      <c r="P3789" s="162">
        <v>2020</v>
      </c>
    </row>
    <row r="3790" spans="1:16" s="89" customFormat="1" ht="15.75" customHeight="1" x14ac:dyDescent="0.25">
      <c r="A3790" s="128" t="s">
        <v>2764</v>
      </c>
      <c r="B3790" s="18" t="s">
        <v>782</v>
      </c>
      <c r="C3790" s="91">
        <v>384704.4</v>
      </c>
      <c r="D3790" s="118"/>
      <c r="E3790" s="118"/>
      <c r="F3790" s="118"/>
      <c r="G3790" s="91">
        <f t="shared" si="51"/>
        <v>384704.4</v>
      </c>
      <c r="H3790" s="102">
        <v>43768</v>
      </c>
      <c r="I3790" s="120">
        <v>43826</v>
      </c>
      <c r="J3790" s="29"/>
      <c r="K3790" s="29"/>
      <c r="L3790" s="29"/>
      <c r="M3790" s="162" t="s">
        <v>724</v>
      </c>
      <c r="N3790" s="162">
        <v>1</v>
      </c>
      <c r="O3790" s="162">
        <v>1618</v>
      </c>
      <c r="P3790" s="162">
        <v>2019</v>
      </c>
    </row>
    <row r="3791" spans="1:16" s="89" customFormat="1" ht="15.75" customHeight="1" x14ac:dyDescent="0.25">
      <c r="A3791" s="128" t="s">
        <v>2762</v>
      </c>
      <c r="B3791" s="18" t="s">
        <v>3543</v>
      </c>
      <c r="C3791" s="91">
        <v>230755.17</v>
      </c>
      <c r="D3791" s="118"/>
      <c r="E3791" s="118"/>
      <c r="F3791" s="118"/>
      <c r="G3791" s="91">
        <f t="shared" si="51"/>
        <v>230755.17</v>
      </c>
      <c r="H3791" s="120">
        <v>44041</v>
      </c>
      <c r="I3791" s="120">
        <v>44088</v>
      </c>
      <c r="J3791" s="29"/>
      <c r="K3791" s="29"/>
      <c r="L3791" s="29"/>
      <c r="M3791" s="84" t="s">
        <v>2124</v>
      </c>
      <c r="N3791" s="162">
        <v>2</v>
      </c>
      <c r="O3791" s="162">
        <v>622.79999999999995</v>
      </c>
      <c r="P3791" s="162">
        <v>2020</v>
      </c>
    </row>
    <row r="3792" spans="1:16" s="89" customFormat="1" ht="15.75" customHeight="1" x14ac:dyDescent="0.25">
      <c r="A3792" s="113" t="s">
        <v>3075</v>
      </c>
      <c r="B3792" s="18" t="s">
        <v>2942</v>
      </c>
      <c r="C3792" s="91">
        <v>1715439.6</v>
      </c>
      <c r="D3792" s="118"/>
      <c r="E3792" s="118" t="s">
        <v>4081</v>
      </c>
      <c r="F3792" s="118">
        <v>26186.14</v>
      </c>
      <c r="G3792" s="91">
        <f t="shared" si="51"/>
        <v>1741625.74</v>
      </c>
      <c r="H3792" s="102">
        <v>44004</v>
      </c>
      <c r="I3792" s="120">
        <v>44092</v>
      </c>
      <c r="J3792" s="102">
        <v>44524</v>
      </c>
      <c r="K3792" s="102">
        <v>44546</v>
      </c>
      <c r="L3792" s="29">
        <v>2021</v>
      </c>
      <c r="M3792" s="162" t="s">
        <v>3606</v>
      </c>
      <c r="N3792" s="162">
        <v>1</v>
      </c>
      <c r="O3792" s="162">
        <v>1413.4</v>
      </c>
      <c r="P3792" s="162">
        <v>2020</v>
      </c>
    </row>
    <row r="3793" spans="1:16" s="89" customFormat="1" ht="15.75" customHeight="1" x14ac:dyDescent="0.25">
      <c r="A3793" s="113" t="s">
        <v>2951</v>
      </c>
      <c r="B3793" s="18" t="s">
        <v>2942</v>
      </c>
      <c r="C3793" s="91">
        <v>1431348</v>
      </c>
      <c r="D3793" s="118"/>
      <c r="E3793" s="118"/>
      <c r="F3793" s="118"/>
      <c r="G3793" s="91">
        <f t="shared" si="51"/>
        <v>1431348</v>
      </c>
      <c r="H3793" s="102">
        <v>44004</v>
      </c>
      <c r="I3793" s="120">
        <v>44097</v>
      </c>
      <c r="J3793" s="29"/>
      <c r="K3793" s="29"/>
      <c r="L3793" s="29"/>
      <c r="M3793" s="162" t="s">
        <v>3606</v>
      </c>
      <c r="N3793" s="162">
        <v>1</v>
      </c>
      <c r="O3793" s="162">
        <v>850.5</v>
      </c>
      <c r="P3793" s="162">
        <v>2020</v>
      </c>
    </row>
    <row r="3794" spans="1:16" s="89" customFormat="1" ht="15.75" customHeight="1" x14ac:dyDescent="0.25">
      <c r="A3794" s="113" t="s">
        <v>3071</v>
      </c>
      <c r="B3794" s="18" t="s">
        <v>2942</v>
      </c>
      <c r="C3794" s="91">
        <v>2474163.6</v>
      </c>
      <c r="D3794" s="118"/>
      <c r="E3794" s="118"/>
      <c r="F3794" s="118"/>
      <c r="G3794" s="91">
        <f t="shared" si="51"/>
        <v>2474163.6</v>
      </c>
      <c r="H3794" s="102">
        <v>44039</v>
      </c>
      <c r="I3794" s="120">
        <v>44097</v>
      </c>
      <c r="J3794" s="29"/>
      <c r="K3794" s="29"/>
      <c r="L3794" s="29"/>
      <c r="M3794" s="162" t="s">
        <v>3606</v>
      </c>
      <c r="N3794" s="162">
        <v>1</v>
      </c>
      <c r="O3794" s="162">
        <v>850.1</v>
      </c>
      <c r="P3794" s="162">
        <v>2020</v>
      </c>
    </row>
    <row r="3795" spans="1:16" s="89" customFormat="1" ht="15.75" customHeight="1" x14ac:dyDescent="0.25">
      <c r="A3795" s="113" t="s">
        <v>3072</v>
      </c>
      <c r="B3795" s="18" t="s">
        <v>2942</v>
      </c>
      <c r="C3795" s="91">
        <v>1982252.4</v>
      </c>
      <c r="D3795" s="118"/>
      <c r="E3795" s="118"/>
      <c r="F3795" s="118"/>
      <c r="G3795" s="91">
        <f t="shared" si="51"/>
        <v>1982252.4</v>
      </c>
      <c r="H3795" s="102">
        <v>44019</v>
      </c>
      <c r="I3795" s="120">
        <v>44092</v>
      </c>
      <c r="J3795" s="29"/>
      <c r="K3795" s="29"/>
      <c r="L3795" s="29"/>
      <c r="M3795" s="162" t="s">
        <v>3606</v>
      </c>
      <c r="N3795" s="162">
        <v>1</v>
      </c>
      <c r="O3795" s="162">
        <v>657.1</v>
      </c>
      <c r="P3795" s="162">
        <v>2020</v>
      </c>
    </row>
    <row r="3796" spans="1:16" s="89" customFormat="1" ht="15.75" customHeight="1" x14ac:dyDescent="0.25">
      <c r="A3796" s="113" t="s">
        <v>3019</v>
      </c>
      <c r="B3796" s="18" t="s">
        <v>694</v>
      </c>
      <c r="C3796" s="91">
        <v>1176536.6100000001</v>
      </c>
      <c r="D3796" s="118"/>
      <c r="E3796" s="118"/>
      <c r="F3796" s="118"/>
      <c r="G3796" s="91">
        <f t="shared" si="51"/>
        <v>1176536.6100000001</v>
      </c>
      <c r="H3796" s="120">
        <v>44033</v>
      </c>
      <c r="I3796" s="120">
        <v>44102</v>
      </c>
      <c r="J3796" s="29"/>
      <c r="K3796" s="29"/>
      <c r="L3796" s="29"/>
      <c r="M3796" s="92" t="s">
        <v>3973</v>
      </c>
      <c r="N3796" s="92">
        <v>2</v>
      </c>
      <c r="O3796" s="162">
        <v>407.5</v>
      </c>
      <c r="P3796" s="162">
        <v>2020</v>
      </c>
    </row>
    <row r="3797" spans="1:16" s="89" customFormat="1" ht="15.75" customHeight="1" x14ac:dyDescent="0.25">
      <c r="A3797" s="113" t="s">
        <v>3323</v>
      </c>
      <c r="B3797" s="18" t="s">
        <v>17</v>
      </c>
      <c r="C3797" s="91">
        <v>203491.09</v>
      </c>
      <c r="D3797" s="118"/>
      <c r="E3797" s="118"/>
      <c r="F3797" s="118"/>
      <c r="G3797" s="91">
        <f t="shared" si="51"/>
        <v>203491.09</v>
      </c>
      <c r="H3797" s="102">
        <v>44026</v>
      </c>
      <c r="I3797" s="120">
        <v>44085</v>
      </c>
      <c r="J3797" s="29"/>
      <c r="K3797" s="29"/>
      <c r="L3797" s="29"/>
      <c r="M3797" s="162" t="s">
        <v>1229</v>
      </c>
      <c r="N3797" s="162">
        <v>1</v>
      </c>
      <c r="O3797" s="162">
        <v>745.4</v>
      </c>
      <c r="P3797" s="162">
        <v>2020</v>
      </c>
    </row>
    <row r="3798" spans="1:16" s="89" customFormat="1" ht="15.75" customHeight="1" x14ac:dyDescent="0.25">
      <c r="A3798" s="113" t="s">
        <v>3097</v>
      </c>
      <c r="B3798" s="18" t="s">
        <v>3083</v>
      </c>
      <c r="C3798" s="91">
        <v>1213506.95</v>
      </c>
      <c r="D3798" s="118"/>
      <c r="E3798" s="118"/>
      <c r="F3798" s="118"/>
      <c r="G3798" s="91">
        <f t="shared" si="51"/>
        <v>1213506.95</v>
      </c>
      <c r="H3798" s="102">
        <v>44083</v>
      </c>
      <c r="I3798" s="120">
        <v>44103</v>
      </c>
      <c r="J3798" s="29"/>
      <c r="K3798" s="29"/>
      <c r="L3798" s="29"/>
      <c r="M3798" s="162" t="s">
        <v>3937</v>
      </c>
      <c r="N3798" s="162">
        <v>1</v>
      </c>
      <c r="O3798" s="162">
        <v>824.3</v>
      </c>
      <c r="P3798" s="162">
        <v>2020</v>
      </c>
    </row>
    <row r="3799" spans="1:16" s="89" customFormat="1" ht="15.75" customHeight="1" x14ac:dyDescent="0.25">
      <c r="A3799" s="113" t="s">
        <v>3283</v>
      </c>
      <c r="B3799" s="18" t="s">
        <v>3918</v>
      </c>
      <c r="C3799" s="91">
        <v>1920945.05</v>
      </c>
      <c r="D3799" s="118"/>
      <c r="E3799" s="118"/>
      <c r="F3799" s="118"/>
      <c r="G3799" s="91">
        <f t="shared" si="51"/>
        <v>1920945.05</v>
      </c>
      <c r="H3799" s="102">
        <v>44074</v>
      </c>
      <c r="I3799" s="120">
        <v>44109</v>
      </c>
      <c r="J3799" s="29"/>
      <c r="K3799" s="29"/>
      <c r="L3799" s="29"/>
      <c r="M3799" s="162" t="s">
        <v>3976</v>
      </c>
      <c r="N3799" s="162">
        <v>2</v>
      </c>
      <c r="O3799" s="162">
        <v>358.8</v>
      </c>
      <c r="P3799" s="162">
        <v>2020</v>
      </c>
    </row>
    <row r="3800" spans="1:16" s="89" customFormat="1" ht="15.75" customHeight="1" x14ac:dyDescent="0.25">
      <c r="A3800" s="128" t="s">
        <v>3033</v>
      </c>
      <c r="B3800" s="18" t="s">
        <v>3918</v>
      </c>
      <c r="C3800" s="91">
        <v>279199.11</v>
      </c>
      <c r="D3800" s="118"/>
      <c r="E3800" s="118"/>
      <c r="F3800" s="118"/>
      <c r="G3800" s="91">
        <f t="shared" si="51"/>
        <v>279199.11</v>
      </c>
      <c r="H3800" s="102">
        <v>44071</v>
      </c>
      <c r="I3800" s="120">
        <v>44109</v>
      </c>
      <c r="J3800" s="29"/>
      <c r="K3800" s="29"/>
      <c r="L3800" s="29"/>
      <c r="M3800" s="162" t="s">
        <v>1229</v>
      </c>
      <c r="N3800" s="162">
        <v>1</v>
      </c>
      <c r="O3800" s="162">
        <v>413.3</v>
      </c>
      <c r="P3800" s="162">
        <v>2020</v>
      </c>
    </row>
    <row r="3801" spans="1:16" s="89" customFormat="1" ht="15.75" customHeight="1" x14ac:dyDescent="0.25">
      <c r="A3801" s="128" t="s">
        <v>3330</v>
      </c>
      <c r="B3801" s="18" t="s">
        <v>3940</v>
      </c>
      <c r="C3801" s="91">
        <v>2850020.14</v>
      </c>
      <c r="D3801" s="118"/>
      <c r="E3801" s="118"/>
      <c r="F3801" s="118"/>
      <c r="G3801" s="91">
        <f t="shared" si="51"/>
        <v>2850020.14</v>
      </c>
      <c r="H3801" s="102">
        <v>44098</v>
      </c>
      <c r="I3801" s="120">
        <v>44126</v>
      </c>
      <c r="J3801" s="29"/>
      <c r="K3801" s="29"/>
      <c r="L3801" s="29"/>
      <c r="M3801" s="162" t="s">
        <v>3938</v>
      </c>
      <c r="N3801" s="162">
        <v>1</v>
      </c>
      <c r="O3801" s="162">
        <v>771.5</v>
      </c>
      <c r="P3801" s="162">
        <v>2020</v>
      </c>
    </row>
    <row r="3802" spans="1:16" s="89" customFormat="1" ht="15.75" customHeight="1" x14ac:dyDescent="0.25">
      <c r="A3802" s="128" t="s">
        <v>3713</v>
      </c>
      <c r="B3802" s="18" t="s">
        <v>3834</v>
      </c>
      <c r="C3802" s="91">
        <v>5145040.54</v>
      </c>
      <c r="D3802" s="118"/>
      <c r="E3802" s="118"/>
      <c r="F3802" s="118"/>
      <c r="G3802" s="91">
        <f t="shared" si="51"/>
        <v>5145040.54</v>
      </c>
      <c r="H3802" s="102">
        <v>44092</v>
      </c>
      <c r="I3802" s="120">
        <v>44119</v>
      </c>
      <c r="J3802" s="29"/>
      <c r="K3802" s="29"/>
      <c r="L3802" s="29"/>
      <c r="M3802" s="162" t="s">
        <v>3583</v>
      </c>
      <c r="N3802" s="162">
        <v>4</v>
      </c>
      <c r="O3802" s="162">
        <v>583.70000000000005</v>
      </c>
      <c r="P3802" s="162">
        <v>2020</v>
      </c>
    </row>
    <row r="3803" spans="1:16" s="89" customFormat="1" ht="15.75" customHeight="1" x14ac:dyDescent="0.25">
      <c r="A3803" s="128" t="s">
        <v>3153</v>
      </c>
      <c r="B3803" s="18" t="s">
        <v>3841</v>
      </c>
      <c r="C3803" s="91">
        <v>1805058.3</v>
      </c>
      <c r="D3803" s="118"/>
      <c r="E3803" s="118"/>
      <c r="F3803" s="118"/>
      <c r="G3803" s="91">
        <f t="shared" si="51"/>
        <v>1805058.3</v>
      </c>
      <c r="H3803" s="102">
        <v>44062</v>
      </c>
      <c r="I3803" s="120">
        <v>44109</v>
      </c>
      <c r="J3803" s="29"/>
      <c r="K3803" s="29"/>
      <c r="L3803" s="29"/>
      <c r="M3803" s="162" t="s">
        <v>3582</v>
      </c>
      <c r="N3803" s="162">
        <v>5</v>
      </c>
      <c r="O3803" s="162">
        <v>1331</v>
      </c>
      <c r="P3803" s="162">
        <v>2020</v>
      </c>
    </row>
    <row r="3804" spans="1:16" s="89" customFormat="1" ht="15.75" customHeight="1" x14ac:dyDescent="0.25">
      <c r="A3804" s="128" t="s">
        <v>3691</v>
      </c>
      <c r="B3804" s="18" t="s">
        <v>3544</v>
      </c>
      <c r="C3804" s="91">
        <v>3489794.71</v>
      </c>
      <c r="D3804" s="118"/>
      <c r="E3804" s="118"/>
      <c r="F3804" s="118"/>
      <c r="G3804" s="91">
        <f t="shared" si="51"/>
        <v>3489794.71</v>
      </c>
      <c r="H3804" s="102">
        <v>44123</v>
      </c>
      <c r="I3804" s="120">
        <v>44134</v>
      </c>
      <c r="J3804" s="29"/>
      <c r="K3804" s="29"/>
      <c r="L3804" s="29"/>
      <c r="M3804" s="162" t="s">
        <v>3938</v>
      </c>
      <c r="N3804" s="162">
        <v>1</v>
      </c>
      <c r="O3804" s="162">
        <v>899</v>
      </c>
      <c r="P3804" s="162">
        <v>2020</v>
      </c>
    </row>
    <row r="3805" spans="1:16" s="89" customFormat="1" ht="15.75" customHeight="1" x14ac:dyDescent="0.25">
      <c r="A3805" s="128" t="s">
        <v>3014</v>
      </c>
      <c r="B3805" s="18" t="s">
        <v>694</v>
      </c>
      <c r="C3805" s="91">
        <v>2566617.0299999998</v>
      </c>
      <c r="D3805" s="118"/>
      <c r="E3805" s="118"/>
      <c r="F3805" s="118"/>
      <c r="G3805" s="91">
        <f t="shared" si="51"/>
        <v>2566617.0299999998</v>
      </c>
      <c r="H3805" s="120">
        <v>44033</v>
      </c>
      <c r="I3805" s="120">
        <v>44095</v>
      </c>
      <c r="J3805" s="29"/>
      <c r="K3805" s="29"/>
      <c r="L3805" s="29"/>
      <c r="M3805" s="139" t="s">
        <v>3973</v>
      </c>
      <c r="N3805" s="92">
        <v>2</v>
      </c>
      <c r="O3805" s="162">
        <v>985.8</v>
      </c>
      <c r="P3805" s="162">
        <v>2020</v>
      </c>
    </row>
    <row r="3806" spans="1:16" s="89" customFormat="1" ht="15.75" customHeight="1" x14ac:dyDescent="0.25">
      <c r="A3806" s="128" t="s">
        <v>2990</v>
      </c>
      <c r="B3806" s="18" t="s">
        <v>17</v>
      </c>
      <c r="C3806" s="91">
        <v>2630542.0299999998</v>
      </c>
      <c r="D3806" s="118"/>
      <c r="E3806" s="118"/>
      <c r="F3806" s="118"/>
      <c r="G3806" s="91">
        <f t="shared" ref="G3806:G3869" si="52">C3806-D3806+F3806</f>
        <v>2630542.0299999998</v>
      </c>
      <c r="H3806" s="102">
        <v>44070</v>
      </c>
      <c r="I3806" s="120">
        <v>44110</v>
      </c>
      <c r="J3806" s="29"/>
      <c r="K3806" s="29"/>
      <c r="L3806" s="29"/>
      <c r="M3806" s="162" t="s">
        <v>3606</v>
      </c>
      <c r="N3806" s="162">
        <v>1</v>
      </c>
      <c r="O3806" s="162">
        <v>1902.6</v>
      </c>
      <c r="P3806" s="162">
        <v>2020</v>
      </c>
    </row>
    <row r="3807" spans="1:16" s="89" customFormat="1" ht="15.75" customHeight="1" x14ac:dyDescent="0.25">
      <c r="A3807" s="128" t="s">
        <v>3352</v>
      </c>
      <c r="B3807" s="18" t="s">
        <v>694</v>
      </c>
      <c r="C3807" s="91">
        <v>318755.20000000001</v>
      </c>
      <c r="D3807" s="118"/>
      <c r="E3807" s="118"/>
      <c r="F3807" s="118"/>
      <c r="G3807" s="91">
        <f t="shared" si="52"/>
        <v>318755.20000000001</v>
      </c>
      <c r="H3807" s="102">
        <v>43986</v>
      </c>
      <c r="I3807" s="120">
        <v>44104</v>
      </c>
      <c r="J3807" s="29"/>
      <c r="K3807" s="29"/>
      <c r="L3807" s="29"/>
      <c r="M3807" s="162" t="s">
        <v>724</v>
      </c>
      <c r="N3807" s="162">
        <v>1</v>
      </c>
      <c r="O3807" s="162">
        <v>939.3</v>
      </c>
      <c r="P3807" s="162">
        <v>2020</v>
      </c>
    </row>
    <row r="3808" spans="1:16" s="89" customFormat="1" ht="15.75" customHeight="1" x14ac:dyDescent="0.25">
      <c r="A3808" s="128" t="s">
        <v>3101</v>
      </c>
      <c r="B3808" s="18" t="s">
        <v>63</v>
      </c>
      <c r="C3808" s="91">
        <v>775561.2</v>
      </c>
      <c r="D3808" s="118"/>
      <c r="E3808" s="118"/>
      <c r="F3808" s="118"/>
      <c r="G3808" s="91">
        <f t="shared" si="52"/>
        <v>775561.2</v>
      </c>
      <c r="H3808" s="102">
        <v>44112</v>
      </c>
      <c r="I3808" s="120">
        <v>44125</v>
      </c>
      <c r="J3808" s="29"/>
      <c r="K3808" s="29"/>
      <c r="L3808" s="29"/>
      <c r="M3808" s="162" t="s">
        <v>3937</v>
      </c>
      <c r="N3808" s="162">
        <v>1</v>
      </c>
      <c r="O3808" s="162">
        <v>1460.8</v>
      </c>
      <c r="P3808" s="162">
        <v>2020</v>
      </c>
    </row>
    <row r="3809" spans="1:16" s="89" customFormat="1" ht="15.75" customHeight="1" x14ac:dyDescent="0.25">
      <c r="A3809" s="128" t="s">
        <v>3096</v>
      </c>
      <c r="B3809" s="18" t="s">
        <v>3083</v>
      </c>
      <c r="C3809" s="91">
        <v>4865683.1900000004</v>
      </c>
      <c r="D3809" s="118"/>
      <c r="E3809" s="118"/>
      <c r="F3809" s="118"/>
      <c r="G3809" s="91">
        <f t="shared" si="52"/>
        <v>4865683.1900000004</v>
      </c>
      <c r="H3809" s="102">
        <v>44109</v>
      </c>
      <c r="I3809" s="120">
        <v>44134</v>
      </c>
      <c r="J3809" s="29"/>
      <c r="K3809" s="29"/>
      <c r="L3809" s="29"/>
      <c r="M3809" s="162" t="s">
        <v>3938</v>
      </c>
      <c r="N3809" s="162">
        <v>1</v>
      </c>
      <c r="O3809" s="162">
        <v>1227.28</v>
      </c>
      <c r="P3809" s="162">
        <v>2020</v>
      </c>
    </row>
    <row r="3810" spans="1:16" s="89" customFormat="1" ht="15.75" customHeight="1" x14ac:dyDescent="0.25">
      <c r="A3810" s="128" t="s">
        <v>3399</v>
      </c>
      <c r="B3810" s="18" t="s">
        <v>3844</v>
      </c>
      <c r="C3810" s="91">
        <v>2041501.31</v>
      </c>
      <c r="D3810" s="118"/>
      <c r="E3810" s="118"/>
      <c r="F3810" s="118"/>
      <c r="G3810" s="91">
        <f t="shared" si="52"/>
        <v>2041501.31</v>
      </c>
      <c r="H3810" s="102">
        <v>44104</v>
      </c>
      <c r="I3810" s="120">
        <v>44138</v>
      </c>
      <c r="J3810" s="29"/>
      <c r="K3810" s="29"/>
      <c r="L3810" s="29"/>
      <c r="M3810" s="162" t="s">
        <v>3937</v>
      </c>
      <c r="N3810" s="162">
        <v>1</v>
      </c>
      <c r="O3810" s="162">
        <v>1462.8</v>
      </c>
      <c r="P3810" s="162">
        <v>2020</v>
      </c>
    </row>
    <row r="3811" spans="1:16" s="89" customFormat="1" ht="15.75" customHeight="1" x14ac:dyDescent="0.25">
      <c r="A3811" s="128" t="s">
        <v>3149</v>
      </c>
      <c r="B3811" s="18" t="s">
        <v>63</v>
      </c>
      <c r="C3811" s="91">
        <v>1797987.6</v>
      </c>
      <c r="D3811" s="118"/>
      <c r="E3811" s="118"/>
      <c r="F3811" s="118"/>
      <c r="G3811" s="91">
        <f t="shared" si="52"/>
        <v>1797987.6</v>
      </c>
      <c r="H3811" s="102">
        <v>44097</v>
      </c>
      <c r="I3811" s="120">
        <v>44132</v>
      </c>
      <c r="J3811" s="29"/>
      <c r="K3811" s="29"/>
      <c r="L3811" s="29"/>
      <c r="M3811" s="162" t="s">
        <v>5</v>
      </c>
      <c r="N3811" s="162">
        <v>1</v>
      </c>
      <c r="O3811" s="162">
        <v>1456</v>
      </c>
      <c r="P3811" s="162">
        <v>2020</v>
      </c>
    </row>
    <row r="3812" spans="1:16" s="89" customFormat="1" ht="15.75" customHeight="1" x14ac:dyDescent="0.25">
      <c r="A3812" s="128" t="s">
        <v>3257</v>
      </c>
      <c r="B3812" s="18" t="s">
        <v>42</v>
      </c>
      <c r="C3812" s="91">
        <v>355090.8</v>
      </c>
      <c r="D3812" s="118"/>
      <c r="E3812" s="118"/>
      <c r="F3812" s="118"/>
      <c r="G3812" s="91">
        <f t="shared" si="52"/>
        <v>355090.8</v>
      </c>
      <c r="H3812" s="102">
        <v>44057</v>
      </c>
      <c r="I3812" s="120">
        <v>44085</v>
      </c>
      <c r="J3812" s="29"/>
      <c r="K3812" s="29"/>
      <c r="L3812" s="29"/>
      <c r="M3812" s="162" t="s">
        <v>1161</v>
      </c>
      <c r="N3812" s="162">
        <v>1</v>
      </c>
      <c r="O3812" s="162">
        <v>800.3</v>
      </c>
      <c r="P3812" s="162">
        <v>2020</v>
      </c>
    </row>
    <row r="3813" spans="1:16" s="89" customFormat="1" ht="15.75" customHeight="1" x14ac:dyDescent="0.25">
      <c r="A3813" s="128" t="s">
        <v>3069</v>
      </c>
      <c r="B3813" s="18" t="s">
        <v>3838</v>
      </c>
      <c r="C3813" s="91">
        <v>2556428.4</v>
      </c>
      <c r="D3813" s="118"/>
      <c r="E3813" s="118"/>
      <c r="F3813" s="118"/>
      <c r="G3813" s="91">
        <f t="shared" si="52"/>
        <v>2556428.4</v>
      </c>
      <c r="H3813" s="102">
        <v>44111</v>
      </c>
      <c r="I3813" s="120">
        <v>44144</v>
      </c>
      <c r="J3813" s="29"/>
      <c r="K3813" s="29"/>
      <c r="L3813" s="29"/>
      <c r="M3813" s="162" t="s">
        <v>3938</v>
      </c>
      <c r="N3813" s="162">
        <v>1</v>
      </c>
      <c r="O3813" s="162">
        <v>768.03</v>
      </c>
      <c r="P3813" s="162">
        <v>2020</v>
      </c>
    </row>
    <row r="3814" spans="1:16" s="89" customFormat="1" ht="15.75" customHeight="1" x14ac:dyDescent="0.25">
      <c r="A3814" s="128" t="s">
        <v>3049</v>
      </c>
      <c r="B3814" s="18" t="s">
        <v>3947</v>
      </c>
      <c r="C3814" s="91">
        <v>2569728.83</v>
      </c>
      <c r="D3814" s="118"/>
      <c r="E3814" s="118"/>
      <c r="F3814" s="118"/>
      <c r="G3814" s="91">
        <f t="shared" si="52"/>
        <v>2569728.83</v>
      </c>
      <c r="H3814" s="102">
        <v>44092</v>
      </c>
      <c r="I3814" s="120">
        <v>44134</v>
      </c>
      <c r="J3814" s="29"/>
      <c r="K3814" s="29"/>
      <c r="L3814" s="29"/>
      <c r="M3814" s="162" t="s">
        <v>3938</v>
      </c>
      <c r="N3814" s="162">
        <v>1</v>
      </c>
      <c r="O3814" s="162">
        <v>742.3</v>
      </c>
      <c r="P3814" s="162">
        <v>2020</v>
      </c>
    </row>
    <row r="3815" spans="1:16" s="89" customFormat="1" ht="15.75" customHeight="1" x14ac:dyDescent="0.25">
      <c r="A3815" s="128" t="s">
        <v>3343</v>
      </c>
      <c r="B3815" s="18" t="s">
        <v>3955</v>
      </c>
      <c r="C3815" s="91">
        <v>2014853.37</v>
      </c>
      <c r="D3815" s="118"/>
      <c r="E3815" s="118"/>
      <c r="F3815" s="118"/>
      <c r="G3815" s="91">
        <f t="shared" si="52"/>
        <v>2014853.37</v>
      </c>
      <c r="H3815" s="102">
        <v>44097</v>
      </c>
      <c r="I3815" s="120">
        <v>44140</v>
      </c>
      <c r="J3815" s="29"/>
      <c r="K3815" s="29"/>
      <c r="L3815" s="29"/>
      <c r="M3815" s="162" t="s">
        <v>3939</v>
      </c>
      <c r="N3815" s="162">
        <v>2</v>
      </c>
      <c r="O3815" s="162">
        <v>786.6</v>
      </c>
      <c r="P3815" s="162">
        <v>2020</v>
      </c>
    </row>
    <row r="3816" spans="1:16" s="89" customFormat="1" ht="15.75" customHeight="1" x14ac:dyDescent="0.25">
      <c r="A3816" s="128" t="s">
        <v>3344</v>
      </c>
      <c r="B3816" s="18" t="s">
        <v>3955</v>
      </c>
      <c r="C3816" s="91">
        <v>2185037.9300000002</v>
      </c>
      <c r="D3816" s="118"/>
      <c r="E3816" s="118"/>
      <c r="F3816" s="118"/>
      <c r="G3816" s="91">
        <f t="shared" si="52"/>
        <v>2185037.9300000002</v>
      </c>
      <c r="H3816" s="102">
        <v>44097</v>
      </c>
      <c r="I3816" s="120">
        <v>44140</v>
      </c>
      <c r="J3816" s="29"/>
      <c r="K3816" s="29"/>
      <c r="L3816" s="29"/>
      <c r="M3816" s="162" t="s">
        <v>3939</v>
      </c>
      <c r="N3816" s="162">
        <v>2</v>
      </c>
      <c r="O3816" s="162">
        <v>790.3</v>
      </c>
      <c r="P3816" s="162">
        <v>2020</v>
      </c>
    </row>
    <row r="3817" spans="1:16" s="89" customFormat="1" ht="15.75" customHeight="1" x14ac:dyDescent="0.25">
      <c r="A3817" s="128" t="s">
        <v>1580</v>
      </c>
      <c r="B3817" s="18" t="s">
        <v>3543</v>
      </c>
      <c r="C3817" s="91">
        <v>1777835.88</v>
      </c>
      <c r="D3817" s="118"/>
      <c r="E3817" s="118"/>
      <c r="F3817" s="118"/>
      <c r="G3817" s="91">
        <f t="shared" si="52"/>
        <v>1777835.88</v>
      </c>
      <c r="H3817" s="102">
        <v>44068</v>
      </c>
      <c r="I3817" s="120">
        <v>44138</v>
      </c>
      <c r="J3817" s="29"/>
      <c r="K3817" s="29"/>
      <c r="L3817" s="29"/>
      <c r="M3817" s="162" t="s">
        <v>3593</v>
      </c>
      <c r="N3817" s="162">
        <v>5</v>
      </c>
      <c r="O3817" s="162">
        <v>1303.97</v>
      </c>
      <c r="P3817" s="162">
        <v>2020</v>
      </c>
    </row>
    <row r="3818" spans="1:16" s="89" customFormat="1" ht="15.75" customHeight="1" x14ac:dyDescent="0.25">
      <c r="A3818" s="128" t="s">
        <v>3259</v>
      </c>
      <c r="B3818" s="18" t="s">
        <v>3844</v>
      </c>
      <c r="C3818" s="91">
        <v>2595181.37</v>
      </c>
      <c r="D3818" s="118"/>
      <c r="E3818" s="118"/>
      <c r="F3818" s="118"/>
      <c r="G3818" s="91">
        <f t="shared" si="52"/>
        <v>2595181.37</v>
      </c>
      <c r="H3818" s="102">
        <v>44118</v>
      </c>
      <c r="I3818" s="120">
        <v>44140</v>
      </c>
      <c r="J3818" s="29"/>
      <c r="K3818" s="29"/>
      <c r="L3818" s="29"/>
      <c r="M3818" s="162" t="s">
        <v>3937</v>
      </c>
      <c r="N3818" s="162">
        <v>1</v>
      </c>
      <c r="O3818" s="162">
        <v>1457.6</v>
      </c>
      <c r="P3818" s="162">
        <v>2020</v>
      </c>
    </row>
    <row r="3819" spans="1:16" s="89" customFormat="1" ht="15.75" customHeight="1" x14ac:dyDescent="0.25">
      <c r="A3819" s="128" t="s">
        <v>3701</v>
      </c>
      <c r="B3819" s="18" t="s">
        <v>3844</v>
      </c>
      <c r="C3819" s="91">
        <v>2356637.23</v>
      </c>
      <c r="D3819" s="118"/>
      <c r="E3819" s="118"/>
      <c r="F3819" s="118"/>
      <c r="G3819" s="91">
        <f t="shared" si="52"/>
        <v>2356637.23</v>
      </c>
      <c r="H3819" s="102">
        <v>44118</v>
      </c>
      <c r="I3819" s="120">
        <v>44151</v>
      </c>
      <c r="J3819" s="29"/>
      <c r="K3819" s="29"/>
      <c r="L3819" s="29"/>
      <c r="M3819" s="162" t="s">
        <v>3938</v>
      </c>
      <c r="N3819" s="162">
        <v>1</v>
      </c>
      <c r="O3819" s="162">
        <v>587.79999999999995</v>
      </c>
      <c r="P3819" s="162">
        <v>2020</v>
      </c>
    </row>
    <row r="3820" spans="1:16" s="89" customFormat="1" ht="15.75" customHeight="1" x14ac:dyDescent="0.25">
      <c r="A3820" s="128" t="s">
        <v>3690</v>
      </c>
      <c r="B3820" s="18" t="s">
        <v>3844</v>
      </c>
      <c r="C3820" s="91">
        <v>1487710.8</v>
      </c>
      <c r="D3820" s="118"/>
      <c r="E3820" s="118"/>
      <c r="F3820" s="118"/>
      <c r="G3820" s="91">
        <f t="shared" si="52"/>
        <v>1487710.8</v>
      </c>
      <c r="H3820" s="102">
        <v>44118</v>
      </c>
      <c r="I3820" s="120">
        <v>44141</v>
      </c>
      <c r="J3820" s="29"/>
      <c r="K3820" s="29"/>
      <c r="L3820" s="29"/>
      <c r="M3820" s="162" t="s">
        <v>3939</v>
      </c>
      <c r="N3820" s="162">
        <v>2</v>
      </c>
      <c r="O3820" s="162">
        <v>391.5</v>
      </c>
      <c r="P3820" s="162">
        <v>2020</v>
      </c>
    </row>
    <row r="3821" spans="1:16" s="89" customFormat="1" ht="15.75" customHeight="1" x14ac:dyDescent="0.25">
      <c r="A3821" s="119" t="s">
        <v>3035</v>
      </c>
      <c r="B3821" s="18" t="s">
        <v>245</v>
      </c>
      <c r="C3821" s="91">
        <v>178254.99</v>
      </c>
      <c r="D3821" s="118"/>
      <c r="E3821" s="118"/>
      <c r="F3821" s="118"/>
      <c r="G3821" s="91">
        <f t="shared" si="52"/>
        <v>178254.99</v>
      </c>
      <c r="H3821" s="102">
        <v>44075</v>
      </c>
      <c r="I3821" s="120">
        <v>44106</v>
      </c>
      <c r="J3821" s="29"/>
      <c r="K3821" s="29"/>
      <c r="L3821" s="29"/>
      <c r="M3821" s="133" t="s">
        <v>2822</v>
      </c>
      <c r="N3821" s="162">
        <v>1</v>
      </c>
      <c r="O3821" s="162">
        <v>2760.4</v>
      </c>
      <c r="P3821" s="162">
        <v>2020</v>
      </c>
    </row>
    <row r="3822" spans="1:16" s="89" customFormat="1" ht="15.75" customHeight="1" x14ac:dyDescent="0.25">
      <c r="A3822" s="119" t="s">
        <v>3747</v>
      </c>
      <c r="B3822" s="18" t="s">
        <v>3940</v>
      </c>
      <c r="C3822" s="91">
        <v>3267298.51</v>
      </c>
      <c r="D3822" s="118"/>
      <c r="E3822" s="118"/>
      <c r="F3822" s="118"/>
      <c r="G3822" s="91">
        <f t="shared" si="52"/>
        <v>3267298.51</v>
      </c>
      <c r="H3822" s="102">
        <v>44106</v>
      </c>
      <c r="I3822" s="120">
        <v>44159</v>
      </c>
      <c r="J3822" s="29"/>
      <c r="K3822" s="29"/>
      <c r="L3822" s="29"/>
      <c r="M3822" s="133" t="s">
        <v>3938</v>
      </c>
      <c r="N3822" s="162">
        <v>1</v>
      </c>
      <c r="O3822" s="162">
        <v>842.7</v>
      </c>
      <c r="P3822" s="162">
        <v>2020</v>
      </c>
    </row>
    <row r="3823" spans="1:16" s="89" customFormat="1" ht="15.75" customHeight="1" x14ac:dyDescent="0.25">
      <c r="A3823" s="119" t="s">
        <v>3743</v>
      </c>
      <c r="B3823" s="18" t="s">
        <v>3838</v>
      </c>
      <c r="C3823" s="91">
        <v>2074753.2</v>
      </c>
      <c r="D3823" s="118"/>
      <c r="E3823" s="118"/>
      <c r="F3823" s="118"/>
      <c r="G3823" s="91">
        <f t="shared" si="52"/>
        <v>2074753.2</v>
      </c>
      <c r="H3823" s="102">
        <v>44125</v>
      </c>
      <c r="I3823" s="120">
        <v>44151</v>
      </c>
      <c r="J3823" s="29"/>
      <c r="K3823" s="29"/>
      <c r="L3823" s="29"/>
      <c r="M3823" s="133" t="s">
        <v>3938</v>
      </c>
      <c r="N3823" s="162">
        <v>1</v>
      </c>
      <c r="O3823" s="162">
        <v>514.1</v>
      </c>
      <c r="P3823" s="162">
        <v>2020</v>
      </c>
    </row>
    <row r="3824" spans="1:16" s="89" customFormat="1" ht="15.75" customHeight="1" x14ac:dyDescent="0.25">
      <c r="A3824" s="119" t="s">
        <v>3746</v>
      </c>
      <c r="B3824" s="18" t="s">
        <v>3940</v>
      </c>
      <c r="C3824" s="91">
        <v>3173226.96</v>
      </c>
      <c r="D3824" s="118"/>
      <c r="E3824" s="118"/>
      <c r="F3824" s="118"/>
      <c r="G3824" s="91">
        <f t="shared" si="52"/>
        <v>3173226.96</v>
      </c>
      <c r="H3824" s="102">
        <v>44106</v>
      </c>
      <c r="I3824" s="120">
        <v>44160</v>
      </c>
      <c r="J3824" s="29"/>
      <c r="K3824" s="29"/>
      <c r="L3824" s="29"/>
      <c r="M3824" s="133" t="s">
        <v>3938</v>
      </c>
      <c r="N3824" s="162">
        <v>1</v>
      </c>
      <c r="O3824" s="162">
        <v>832.8</v>
      </c>
      <c r="P3824" s="162">
        <v>2020</v>
      </c>
    </row>
    <row r="3825" spans="1:16" s="89" customFormat="1" ht="15.75" customHeight="1" x14ac:dyDescent="0.25">
      <c r="A3825" s="119" t="s">
        <v>2884</v>
      </c>
      <c r="B3825" s="18" t="s">
        <v>3589</v>
      </c>
      <c r="C3825" s="91">
        <v>2003489.74</v>
      </c>
      <c r="D3825" s="118"/>
      <c r="E3825" s="118"/>
      <c r="F3825" s="118"/>
      <c r="G3825" s="91">
        <f t="shared" si="52"/>
        <v>2003489.74</v>
      </c>
      <c r="H3825" s="102">
        <v>44099</v>
      </c>
      <c r="I3825" s="120">
        <v>44162</v>
      </c>
      <c r="J3825" s="29"/>
      <c r="K3825" s="29"/>
      <c r="L3825" s="29"/>
      <c r="M3825" s="84" t="s">
        <v>5</v>
      </c>
      <c r="N3825" s="162">
        <v>1</v>
      </c>
      <c r="O3825" s="162">
        <v>1345.4</v>
      </c>
      <c r="P3825" s="162">
        <v>2020</v>
      </c>
    </row>
    <row r="3826" spans="1:16" s="89" customFormat="1" ht="15.75" customHeight="1" x14ac:dyDescent="0.25">
      <c r="A3826" s="119" t="s">
        <v>3129</v>
      </c>
      <c r="B3826" s="18" t="s">
        <v>2942</v>
      </c>
      <c r="C3826" s="91">
        <v>1887731.11</v>
      </c>
      <c r="D3826" s="118"/>
      <c r="E3826" s="118"/>
      <c r="F3826" s="118"/>
      <c r="G3826" s="91">
        <f t="shared" si="52"/>
        <v>1887731.11</v>
      </c>
      <c r="H3826" s="102">
        <v>44104</v>
      </c>
      <c r="I3826" s="120">
        <v>44145</v>
      </c>
      <c r="J3826" s="29"/>
      <c r="K3826" s="29"/>
      <c r="L3826" s="29"/>
      <c r="M3826" s="92" t="s">
        <v>3976</v>
      </c>
      <c r="N3826" s="92">
        <v>2</v>
      </c>
      <c r="O3826" s="162">
        <v>773</v>
      </c>
      <c r="P3826" s="162">
        <v>2020</v>
      </c>
    </row>
    <row r="3827" spans="1:16" s="89" customFormat="1" ht="15.75" customHeight="1" x14ac:dyDescent="0.25">
      <c r="A3827" s="119" t="s">
        <v>2761</v>
      </c>
      <c r="B3827" s="18" t="s">
        <v>3844</v>
      </c>
      <c r="C3827" s="91">
        <v>1142205.3899999999</v>
      </c>
      <c r="D3827" s="118"/>
      <c r="E3827" s="118"/>
      <c r="F3827" s="118"/>
      <c r="G3827" s="91">
        <f t="shared" si="52"/>
        <v>1142205.3899999999</v>
      </c>
      <c r="H3827" s="102">
        <v>44118</v>
      </c>
      <c r="I3827" s="120">
        <v>44159</v>
      </c>
      <c r="J3827" s="29"/>
      <c r="K3827" s="29"/>
      <c r="L3827" s="29"/>
      <c r="M3827" s="162" t="s">
        <v>3939</v>
      </c>
      <c r="N3827" s="162">
        <v>2</v>
      </c>
      <c r="O3827" s="162">
        <v>405.1</v>
      </c>
      <c r="P3827" s="162">
        <v>2020</v>
      </c>
    </row>
    <row r="3828" spans="1:16" s="89" customFormat="1" ht="15.75" customHeight="1" x14ac:dyDescent="0.25">
      <c r="A3828" s="119" t="s">
        <v>3205</v>
      </c>
      <c r="B3828" s="18" t="s">
        <v>694</v>
      </c>
      <c r="C3828" s="91">
        <v>2770625.95</v>
      </c>
      <c r="D3828" s="118"/>
      <c r="E3828" s="118"/>
      <c r="F3828" s="118"/>
      <c r="G3828" s="91">
        <f t="shared" si="52"/>
        <v>2770625.95</v>
      </c>
      <c r="H3828" s="102">
        <v>44097</v>
      </c>
      <c r="I3828" s="120">
        <v>44166</v>
      </c>
      <c r="J3828" s="29"/>
      <c r="K3828" s="29"/>
      <c r="L3828" s="29"/>
      <c r="M3828" s="162" t="s">
        <v>3606</v>
      </c>
      <c r="N3828" s="162">
        <v>1</v>
      </c>
      <c r="O3828" s="162">
        <v>1053.0999999999999</v>
      </c>
      <c r="P3828" s="162">
        <v>2020</v>
      </c>
    </row>
    <row r="3829" spans="1:16" s="89" customFormat="1" ht="15.75" customHeight="1" x14ac:dyDescent="0.25">
      <c r="A3829" s="119" t="s">
        <v>3375</v>
      </c>
      <c r="B3829" s="18" t="s">
        <v>3955</v>
      </c>
      <c r="C3829" s="91">
        <v>2494192.7999999998</v>
      </c>
      <c r="D3829" s="118"/>
      <c r="E3829" s="118"/>
      <c r="F3829" s="118"/>
      <c r="G3829" s="91">
        <f t="shared" si="52"/>
        <v>2494192.7999999998</v>
      </c>
      <c r="H3829" s="102">
        <v>44085</v>
      </c>
      <c r="I3829" s="120">
        <v>44153</v>
      </c>
      <c r="J3829" s="29"/>
      <c r="K3829" s="29"/>
      <c r="L3829" s="29"/>
      <c r="M3829" s="162" t="s">
        <v>3937</v>
      </c>
      <c r="N3829" s="162">
        <v>1</v>
      </c>
      <c r="O3829" s="162">
        <v>1570.9</v>
      </c>
      <c r="P3829" s="162">
        <v>2020</v>
      </c>
    </row>
    <row r="3830" spans="1:16" s="89" customFormat="1" ht="15.75" customHeight="1" x14ac:dyDescent="0.25">
      <c r="A3830" s="119" t="s">
        <v>3376</v>
      </c>
      <c r="B3830" s="18" t="s">
        <v>3955</v>
      </c>
      <c r="C3830" s="91">
        <v>2878047.6</v>
      </c>
      <c r="D3830" s="118"/>
      <c r="E3830" s="118"/>
      <c r="F3830" s="118"/>
      <c r="G3830" s="91">
        <f t="shared" si="52"/>
        <v>2878047.6</v>
      </c>
      <c r="H3830" s="102">
        <v>44085</v>
      </c>
      <c r="I3830" s="120">
        <v>44153</v>
      </c>
      <c r="J3830" s="29"/>
      <c r="K3830" s="29"/>
      <c r="L3830" s="29"/>
      <c r="M3830" s="162" t="s">
        <v>3937</v>
      </c>
      <c r="N3830" s="162">
        <v>1</v>
      </c>
      <c r="O3830" s="162">
        <v>4209.25</v>
      </c>
      <c r="P3830" s="162">
        <v>2020</v>
      </c>
    </row>
    <row r="3831" spans="1:16" s="89" customFormat="1" ht="15.75" customHeight="1" x14ac:dyDescent="0.25">
      <c r="A3831" s="119" t="s">
        <v>3378</v>
      </c>
      <c r="B3831" s="18" t="s">
        <v>3955</v>
      </c>
      <c r="C3831" s="91">
        <v>2481609.6</v>
      </c>
      <c r="D3831" s="118"/>
      <c r="E3831" s="118"/>
      <c r="F3831" s="118"/>
      <c r="G3831" s="91">
        <f t="shared" si="52"/>
        <v>2481609.6</v>
      </c>
      <c r="H3831" s="102">
        <v>44085</v>
      </c>
      <c r="I3831" s="120">
        <v>44153</v>
      </c>
      <c r="J3831" s="29"/>
      <c r="K3831" s="29"/>
      <c r="L3831" s="29"/>
      <c r="M3831" s="162" t="s">
        <v>3937</v>
      </c>
      <c r="N3831" s="162">
        <v>1</v>
      </c>
      <c r="O3831" s="162">
        <v>1302</v>
      </c>
      <c r="P3831" s="162">
        <v>2020</v>
      </c>
    </row>
    <row r="3832" spans="1:16" s="89" customFormat="1" ht="15.75" customHeight="1" x14ac:dyDescent="0.25">
      <c r="A3832" s="119" t="s">
        <v>3383</v>
      </c>
      <c r="B3832" s="18" t="s">
        <v>3955</v>
      </c>
      <c r="C3832" s="91">
        <v>1717941.6</v>
      </c>
      <c r="D3832" s="118"/>
      <c r="E3832" s="118"/>
      <c r="F3832" s="118"/>
      <c r="G3832" s="91">
        <f t="shared" si="52"/>
        <v>1717941.6</v>
      </c>
      <c r="H3832" s="102">
        <v>44085</v>
      </c>
      <c r="I3832" s="120">
        <v>44153</v>
      </c>
      <c r="J3832" s="29"/>
      <c r="K3832" s="29"/>
      <c r="L3832" s="29"/>
      <c r="M3832" s="162" t="s">
        <v>3937</v>
      </c>
      <c r="N3832" s="162">
        <v>1</v>
      </c>
      <c r="O3832" s="162">
        <v>1068.7</v>
      </c>
      <c r="P3832" s="162">
        <v>2020</v>
      </c>
    </row>
    <row r="3833" spans="1:16" s="89" customFormat="1" ht="15.75" customHeight="1" x14ac:dyDescent="0.25">
      <c r="A3833" s="119" t="s">
        <v>3714</v>
      </c>
      <c r="B3833" s="18" t="s">
        <v>2100</v>
      </c>
      <c r="C3833" s="91">
        <v>2071670.4</v>
      </c>
      <c r="D3833" s="118"/>
      <c r="E3833" s="118"/>
      <c r="F3833" s="118"/>
      <c r="G3833" s="91">
        <f t="shared" si="52"/>
        <v>2071670.4</v>
      </c>
      <c r="H3833" s="102">
        <v>44117</v>
      </c>
      <c r="I3833" s="120">
        <v>44172</v>
      </c>
      <c r="J3833" s="29"/>
      <c r="K3833" s="29"/>
      <c r="L3833" s="29"/>
      <c r="M3833" s="162" t="s">
        <v>3937</v>
      </c>
      <c r="N3833" s="162">
        <v>1</v>
      </c>
      <c r="O3833" s="162">
        <v>1475</v>
      </c>
      <c r="P3833" s="162">
        <v>2020</v>
      </c>
    </row>
    <row r="3834" spans="1:16" s="89" customFormat="1" ht="15.75" customHeight="1" x14ac:dyDescent="0.25">
      <c r="A3834" s="119" t="s">
        <v>2909</v>
      </c>
      <c r="B3834" s="18" t="s">
        <v>2100</v>
      </c>
      <c r="C3834" s="91">
        <v>1214637.6000000001</v>
      </c>
      <c r="D3834" s="118"/>
      <c r="E3834" s="118"/>
      <c r="F3834" s="118"/>
      <c r="G3834" s="91">
        <f t="shared" si="52"/>
        <v>1214637.6000000001</v>
      </c>
      <c r="H3834" s="102">
        <v>44096</v>
      </c>
      <c r="I3834" s="120">
        <v>44160</v>
      </c>
      <c r="J3834" s="29"/>
      <c r="K3834" s="29"/>
      <c r="L3834" s="29"/>
      <c r="M3834" s="162" t="s">
        <v>3939</v>
      </c>
      <c r="N3834" s="162">
        <v>2</v>
      </c>
      <c r="O3834" s="162">
        <v>339</v>
      </c>
      <c r="P3834" s="162">
        <v>2020</v>
      </c>
    </row>
    <row r="3835" spans="1:16" s="89" customFormat="1" ht="15.75" customHeight="1" x14ac:dyDescent="0.25">
      <c r="A3835" s="119" t="s">
        <v>3370</v>
      </c>
      <c r="B3835" s="18" t="s">
        <v>3955</v>
      </c>
      <c r="C3835" s="91">
        <v>1073148</v>
      </c>
      <c r="D3835" s="118"/>
      <c r="E3835" s="118"/>
      <c r="F3835" s="118"/>
      <c r="G3835" s="91">
        <f t="shared" si="52"/>
        <v>1073148</v>
      </c>
      <c r="H3835" s="102">
        <v>44097</v>
      </c>
      <c r="I3835" s="120">
        <v>44154</v>
      </c>
      <c r="J3835" s="29"/>
      <c r="K3835" s="29"/>
      <c r="L3835" s="29"/>
      <c r="M3835" s="162" t="s">
        <v>3816</v>
      </c>
      <c r="N3835" s="162">
        <v>3</v>
      </c>
      <c r="O3835" s="162">
        <v>451</v>
      </c>
      <c r="P3835" s="162">
        <v>2020</v>
      </c>
    </row>
    <row r="3836" spans="1:16" s="89" customFormat="1" ht="15.75" customHeight="1" x14ac:dyDescent="0.25">
      <c r="A3836" s="119" t="s">
        <v>3201</v>
      </c>
      <c r="B3836" s="18" t="s">
        <v>1557</v>
      </c>
      <c r="C3836" s="91">
        <v>2359065.58</v>
      </c>
      <c r="D3836" s="118"/>
      <c r="E3836" s="118"/>
      <c r="F3836" s="118"/>
      <c r="G3836" s="91">
        <f t="shared" si="52"/>
        <v>2359065.58</v>
      </c>
      <c r="H3836" s="102">
        <v>44152</v>
      </c>
      <c r="I3836" s="120">
        <v>44180</v>
      </c>
      <c r="J3836" s="29"/>
      <c r="K3836" s="29"/>
      <c r="L3836" s="29"/>
      <c r="M3836" s="162" t="s">
        <v>3937</v>
      </c>
      <c r="N3836" s="162">
        <v>1</v>
      </c>
      <c r="O3836" s="162">
        <v>1315.2</v>
      </c>
      <c r="P3836" s="162">
        <v>2020</v>
      </c>
    </row>
    <row r="3837" spans="1:16" s="89" customFormat="1" ht="15.75" customHeight="1" x14ac:dyDescent="0.25">
      <c r="A3837" s="119" t="s">
        <v>3073</v>
      </c>
      <c r="B3837" s="18" t="s">
        <v>1557</v>
      </c>
      <c r="C3837" s="91">
        <v>2277639.0099999998</v>
      </c>
      <c r="D3837" s="118"/>
      <c r="E3837" s="118"/>
      <c r="F3837" s="118"/>
      <c r="G3837" s="91">
        <f t="shared" si="52"/>
        <v>2277639.0099999998</v>
      </c>
      <c r="H3837" s="102">
        <v>44173</v>
      </c>
      <c r="I3837" s="120">
        <v>44175</v>
      </c>
      <c r="J3837" s="29"/>
      <c r="K3837" s="29"/>
      <c r="L3837" s="29"/>
      <c r="M3837" s="162" t="s">
        <v>3938</v>
      </c>
      <c r="N3837" s="162">
        <v>1</v>
      </c>
      <c r="O3837" s="162">
        <v>657.4</v>
      </c>
      <c r="P3837" s="162">
        <v>2020</v>
      </c>
    </row>
    <row r="3838" spans="1:16" s="89" customFormat="1" ht="15.75" customHeight="1" x14ac:dyDescent="0.25">
      <c r="A3838" s="119" t="s">
        <v>3034</v>
      </c>
      <c r="B3838" s="18" t="s">
        <v>3918</v>
      </c>
      <c r="C3838" s="91">
        <v>520613.5</v>
      </c>
      <c r="D3838" s="118"/>
      <c r="E3838" s="118"/>
      <c r="F3838" s="118"/>
      <c r="G3838" s="91">
        <f t="shared" si="52"/>
        <v>520613.5</v>
      </c>
      <c r="H3838" s="102">
        <v>44071</v>
      </c>
      <c r="I3838" s="120">
        <v>44173</v>
      </c>
      <c r="J3838" s="29"/>
      <c r="K3838" s="29"/>
      <c r="L3838" s="29"/>
      <c r="M3838" s="92" t="s">
        <v>724</v>
      </c>
      <c r="N3838" s="162">
        <v>1</v>
      </c>
      <c r="O3838" s="162">
        <v>1439.3</v>
      </c>
      <c r="P3838" s="162">
        <v>2020</v>
      </c>
    </row>
    <row r="3839" spans="1:16" s="89" customFormat="1" ht="15.75" customHeight="1" x14ac:dyDescent="0.25">
      <c r="A3839" s="119" t="s">
        <v>3754</v>
      </c>
      <c r="B3839" s="18" t="s">
        <v>3844</v>
      </c>
      <c r="C3839" s="91">
        <v>3291264.27</v>
      </c>
      <c r="D3839" s="118"/>
      <c r="E3839" s="118"/>
      <c r="F3839" s="118"/>
      <c r="G3839" s="91">
        <f t="shared" si="52"/>
        <v>3291264.27</v>
      </c>
      <c r="H3839" s="102">
        <v>44118</v>
      </c>
      <c r="I3839" s="120">
        <v>44169</v>
      </c>
      <c r="J3839" s="29"/>
      <c r="K3839" s="29"/>
      <c r="L3839" s="29"/>
      <c r="M3839" s="162" t="s">
        <v>3939</v>
      </c>
      <c r="N3839" s="162">
        <v>2</v>
      </c>
      <c r="O3839" s="162">
        <v>835.2</v>
      </c>
      <c r="P3839" s="162">
        <v>2020</v>
      </c>
    </row>
    <row r="3840" spans="1:16" s="89" customFormat="1" ht="15.75" customHeight="1" x14ac:dyDescent="0.25">
      <c r="A3840" s="119" t="s">
        <v>2922</v>
      </c>
      <c r="B3840" s="18" t="s">
        <v>2942</v>
      </c>
      <c r="C3840" s="91">
        <f>631915.2+2479287.6</f>
        <v>3111202.8</v>
      </c>
      <c r="D3840" s="118"/>
      <c r="E3840" s="118"/>
      <c r="F3840" s="118"/>
      <c r="G3840" s="91">
        <f t="shared" si="52"/>
        <v>3111202.8</v>
      </c>
      <c r="H3840" s="102">
        <v>44180</v>
      </c>
      <c r="I3840" s="120">
        <v>44190</v>
      </c>
      <c r="J3840" s="29"/>
      <c r="K3840" s="29"/>
      <c r="L3840" s="29"/>
      <c r="M3840" s="162" t="s">
        <v>4007</v>
      </c>
      <c r="N3840" s="162">
        <v>2</v>
      </c>
      <c r="O3840" s="162">
        <v>1323.3</v>
      </c>
      <c r="P3840" s="162">
        <v>2020</v>
      </c>
    </row>
    <row r="3841" spans="1:16" s="89" customFormat="1" ht="15.75" customHeight="1" x14ac:dyDescent="0.25">
      <c r="A3841" s="119" t="s">
        <v>2028</v>
      </c>
      <c r="B3841" s="18" t="s">
        <v>2100</v>
      </c>
      <c r="C3841" s="91">
        <v>2171060.4</v>
      </c>
      <c r="D3841" s="118"/>
      <c r="E3841" s="118"/>
      <c r="F3841" s="118"/>
      <c r="G3841" s="91">
        <f t="shared" si="52"/>
        <v>2171060.4</v>
      </c>
      <c r="H3841" s="102">
        <v>44097</v>
      </c>
      <c r="I3841" s="120">
        <v>44180</v>
      </c>
      <c r="J3841" s="29"/>
      <c r="K3841" s="29"/>
      <c r="L3841" s="29"/>
      <c r="M3841" s="162" t="s">
        <v>3976</v>
      </c>
      <c r="N3841" s="162">
        <v>2</v>
      </c>
      <c r="O3841" s="162">
        <v>655.9</v>
      </c>
      <c r="P3841" s="162">
        <v>2020</v>
      </c>
    </row>
    <row r="3842" spans="1:16" s="89" customFormat="1" ht="15.75" customHeight="1" x14ac:dyDescent="0.25">
      <c r="A3842" s="119" t="s">
        <v>3066</v>
      </c>
      <c r="B3842" s="18" t="s">
        <v>2100</v>
      </c>
      <c r="C3842" s="91">
        <v>2145015.6</v>
      </c>
      <c r="D3842" s="118"/>
      <c r="E3842" s="118"/>
      <c r="F3842" s="118"/>
      <c r="G3842" s="91">
        <f t="shared" si="52"/>
        <v>2145015.6</v>
      </c>
      <c r="H3842" s="102">
        <v>44130</v>
      </c>
      <c r="I3842" s="120">
        <v>44186</v>
      </c>
      <c r="J3842" s="29"/>
      <c r="K3842" s="29"/>
      <c r="L3842" s="29"/>
      <c r="M3842" s="162" t="s">
        <v>3938</v>
      </c>
      <c r="N3842" s="162">
        <v>1</v>
      </c>
      <c r="O3842" s="162">
        <v>783.35</v>
      </c>
      <c r="P3842" s="162">
        <v>2020</v>
      </c>
    </row>
    <row r="3843" spans="1:16" s="89" customFormat="1" ht="15.75" customHeight="1" x14ac:dyDescent="0.25">
      <c r="A3843" s="119" t="s">
        <v>3216</v>
      </c>
      <c r="B3843" s="18" t="s">
        <v>3945</v>
      </c>
      <c r="C3843" s="91">
        <v>1984258.55</v>
      </c>
      <c r="D3843" s="118"/>
      <c r="E3843" s="118"/>
      <c r="F3843" s="118"/>
      <c r="G3843" s="91">
        <f t="shared" si="52"/>
        <v>1984258.55</v>
      </c>
      <c r="H3843" s="102">
        <v>44103</v>
      </c>
      <c r="I3843" s="120">
        <v>44174</v>
      </c>
      <c r="J3843" s="29"/>
      <c r="K3843" s="29"/>
      <c r="L3843" s="29"/>
      <c r="M3843" s="162" t="s">
        <v>3937</v>
      </c>
      <c r="N3843" s="162">
        <v>1</v>
      </c>
      <c r="O3843" s="162">
        <v>1503</v>
      </c>
      <c r="P3843" s="162">
        <v>2020</v>
      </c>
    </row>
    <row r="3844" spans="1:16" s="89" customFormat="1" ht="15.75" customHeight="1" x14ac:dyDescent="0.25">
      <c r="A3844" s="119" t="s">
        <v>3213</v>
      </c>
      <c r="B3844" s="18" t="s">
        <v>3945</v>
      </c>
      <c r="C3844" s="91">
        <v>2531754.64</v>
      </c>
      <c r="D3844" s="118"/>
      <c r="E3844" s="118"/>
      <c r="F3844" s="118"/>
      <c r="G3844" s="91">
        <f t="shared" si="52"/>
        <v>2531754.64</v>
      </c>
      <c r="H3844" s="102">
        <v>44103</v>
      </c>
      <c r="I3844" s="120">
        <v>44169</v>
      </c>
      <c r="J3844" s="29"/>
      <c r="K3844" s="29"/>
      <c r="L3844" s="29"/>
      <c r="M3844" s="162" t="s">
        <v>3938</v>
      </c>
      <c r="N3844" s="162">
        <v>1</v>
      </c>
      <c r="O3844" s="162">
        <v>607.9</v>
      </c>
      <c r="P3844" s="162">
        <v>2020</v>
      </c>
    </row>
    <row r="3845" spans="1:16" s="89" customFormat="1" ht="15.75" customHeight="1" x14ac:dyDescent="0.25">
      <c r="A3845" s="119" t="s">
        <v>3214</v>
      </c>
      <c r="B3845" s="18" t="s">
        <v>3945</v>
      </c>
      <c r="C3845" s="91">
        <v>1893238.42</v>
      </c>
      <c r="D3845" s="118"/>
      <c r="E3845" s="118"/>
      <c r="F3845" s="118"/>
      <c r="G3845" s="91">
        <f t="shared" si="52"/>
        <v>1893238.42</v>
      </c>
      <c r="H3845" s="102">
        <v>44103</v>
      </c>
      <c r="I3845" s="120">
        <v>44169</v>
      </c>
      <c r="J3845" s="29"/>
      <c r="K3845" s="29"/>
      <c r="L3845" s="29"/>
      <c r="M3845" s="162" t="s">
        <v>3938</v>
      </c>
      <c r="N3845" s="162">
        <v>1</v>
      </c>
      <c r="O3845" s="162">
        <v>379.8</v>
      </c>
      <c r="P3845" s="162">
        <v>2020</v>
      </c>
    </row>
    <row r="3846" spans="1:16" s="89" customFormat="1" ht="15.75" customHeight="1" x14ac:dyDescent="0.25">
      <c r="A3846" s="119" t="s">
        <v>3698</v>
      </c>
      <c r="B3846" s="18" t="s">
        <v>3844</v>
      </c>
      <c r="C3846" s="91">
        <v>2747543.22</v>
      </c>
      <c r="D3846" s="118"/>
      <c r="E3846" s="118"/>
      <c r="F3846" s="118"/>
      <c r="G3846" s="91">
        <f t="shared" si="52"/>
        <v>2747543.22</v>
      </c>
      <c r="H3846" s="102">
        <v>44137</v>
      </c>
      <c r="I3846" s="136">
        <v>44287</v>
      </c>
      <c r="J3846" s="29"/>
      <c r="K3846" s="29"/>
      <c r="L3846" s="29"/>
      <c r="M3846" s="162" t="s">
        <v>3937</v>
      </c>
      <c r="N3846" s="162">
        <v>1</v>
      </c>
      <c r="O3846" s="162">
        <v>856.7</v>
      </c>
      <c r="P3846" s="162">
        <v>2020</v>
      </c>
    </row>
    <row r="3847" spans="1:16" s="89" customFormat="1" ht="15.75" customHeight="1" x14ac:dyDescent="0.25">
      <c r="A3847" s="119" t="s">
        <v>3203</v>
      </c>
      <c r="B3847" s="18" t="s">
        <v>694</v>
      </c>
      <c r="C3847" s="91">
        <v>2764427.07</v>
      </c>
      <c r="D3847" s="118"/>
      <c r="E3847" s="118"/>
      <c r="F3847" s="118"/>
      <c r="G3847" s="91">
        <f t="shared" si="52"/>
        <v>2764427.07</v>
      </c>
      <c r="H3847" s="102">
        <v>44120</v>
      </c>
      <c r="I3847" s="120">
        <v>44168</v>
      </c>
      <c r="J3847" s="29"/>
      <c r="K3847" s="29"/>
      <c r="L3847" s="29"/>
      <c r="M3847" s="162" t="s">
        <v>3606</v>
      </c>
      <c r="N3847" s="162">
        <v>1</v>
      </c>
      <c r="O3847" s="162">
        <v>1076.8</v>
      </c>
      <c r="P3847" s="162">
        <v>2020</v>
      </c>
    </row>
    <row r="3848" spans="1:16" s="89" customFormat="1" ht="15.75" customHeight="1" x14ac:dyDescent="0.25">
      <c r="A3848" s="119" t="s">
        <v>3207</v>
      </c>
      <c r="B3848" s="18" t="s">
        <v>694</v>
      </c>
      <c r="C3848" s="91">
        <v>2091758.75</v>
      </c>
      <c r="D3848" s="118"/>
      <c r="E3848" s="118"/>
      <c r="F3848" s="118"/>
      <c r="G3848" s="91">
        <f t="shared" si="52"/>
        <v>2091758.75</v>
      </c>
      <c r="H3848" s="102">
        <v>44120</v>
      </c>
      <c r="I3848" s="120">
        <v>44168</v>
      </c>
      <c r="J3848" s="29"/>
      <c r="K3848" s="29"/>
      <c r="L3848" s="29"/>
      <c r="M3848" s="162" t="s">
        <v>3606</v>
      </c>
      <c r="N3848" s="162">
        <v>1</v>
      </c>
      <c r="O3848" s="162">
        <v>702.6</v>
      </c>
      <c r="P3848" s="162">
        <v>2020</v>
      </c>
    </row>
    <row r="3849" spans="1:16" s="89" customFormat="1" ht="15.75" customHeight="1" x14ac:dyDescent="0.25">
      <c r="A3849" s="119" t="s">
        <v>3340</v>
      </c>
      <c r="B3849" s="18" t="s">
        <v>3923</v>
      </c>
      <c r="C3849" s="91">
        <v>1759297.53</v>
      </c>
      <c r="D3849" s="118"/>
      <c r="E3849" s="118"/>
      <c r="F3849" s="118"/>
      <c r="G3849" s="91">
        <f t="shared" si="52"/>
        <v>1759297.53</v>
      </c>
      <c r="H3849" s="102">
        <v>44151</v>
      </c>
      <c r="I3849" s="120">
        <v>44193</v>
      </c>
      <c r="J3849" s="29"/>
      <c r="K3849" s="29"/>
      <c r="L3849" s="29"/>
      <c r="M3849" s="162" t="s">
        <v>3924</v>
      </c>
      <c r="N3849" s="162">
        <v>2</v>
      </c>
      <c r="O3849" s="162">
        <v>686</v>
      </c>
      <c r="P3849" s="162">
        <v>2020</v>
      </c>
    </row>
    <row r="3850" spans="1:16" s="89" customFormat="1" ht="15.75" customHeight="1" x14ac:dyDescent="0.25">
      <c r="A3850" s="119" t="s">
        <v>3341</v>
      </c>
      <c r="B3850" s="18" t="s">
        <v>3923</v>
      </c>
      <c r="C3850" s="91">
        <v>1624080.22</v>
      </c>
      <c r="D3850" s="118"/>
      <c r="E3850" s="118"/>
      <c r="F3850" s="118"/>
      <c r="G3850" s="91">
        <f t="shared" si="52"/>
        <v>1624080.22</v>
      </c>
      <c r="H3850" s="102">
        <v>44123</v>
      </c>
      <c r="I3850" s="120">
        <v>44175</v>
      </c>
      <c r="J3850" s="29"/>
      <c r="K3850" s="29"/>
      <c r="L3850" s="29"/>
      <c r="M3850" s="162" t="s">
        <v>3924</v>
      </c>
      <c r="N3850" s="162">
        <v>2</v>
      </c>
      <c r="O3850" s="162">
        <v>754.4</v>
      </c>
      <c r="P3850" s="162">
        <v>2020</v>
      </c>
    </row>
    <row r="3851" spans="1:16" s="89" customFormat="1" ht="15.75" customHeight="1" x14ac:dyDescent="0.25">
      <c r="A3851" s="119" t="s">
        <v>3711</v>
      </c>
      <c r="B3851" s="18" t="s">
        <v>2100</v>
      </c>
      <c r="C3851" s="91">
        <v>1288940.3999999999</v>
      </c>
      <c r="D3851" s="118"/>
      <c r="E3851" s="118"/>
      <c r="F3851" s="118"/>
      <c r="G3851" s="91">
        <f t="shared" si="52"/>
        <v>1288940.3999999999</v>
      </c>
      <c r="H3851" s="102">
        <v>44132</v>
      </c>
      <c r="I3851" s="120">
        <v>44172</v>
      </c>
      <c r="J3851" s="29"/>
      <c r="K3851" s="29"/>
      <c r="L3851" s="29"/>
      <c r="M3851" s="162" t="s">
        <v>3921</v>
      </c>
      <c r="N3851" s="162">
        <v>2</v>
      </c>
      <c r="O3851" s="162">
        <v>411.62</v>
      </c>
      <c r="P3851" s="162">
        <v>2020</v>
      </c>
    </row>
    <row r="3852" spans="1:16" s="89" customFormat="1" ht="15.75" customHeight="1" x14ac:dyDescent="0.25">
      <c r="A3852" s="119" t="s">
        <v>2728</v>
      </c>
      <c r="B3852" s="18" t="s">
        <v>3838</v>
      </c>
      <c r="C3852" s="91">
        <v>1037354.45</v>
      </c>
      <c r="D3852" s="118"/>
      <c r="E3852" s="118"/>
      <c r="F3852" s="118"/>
      <c r="G3852" s="91">
        <f t="shared" si="52"/>
        <v>1037354.45</v>
      </c>
      <c r="H3852" s="102">
        <v>44145</v>
      </c>
      <c r="I3852" s="120">
        <v>44174</v>
      </c>
      <c r="J3852" s="29"/>
      <c r="K3852" s="29"/>
      <c r="L3852" s="29"/>
      <c r="M3852" s="162" t="s">
        <v>1161</v>
      </c>
      <c r="N3852" s="162">
        <v>1</v>
      </c>
      <c r="O3852" s="162">
        <v>1061.3</v>
      </c>
      <c r="P3852" s="162">
        <v>2020</v>
      </c>
    </row>
    <row r="3853" spans="1:16" s="89" customFormat="1" ht="15.75" customHeight="1" x14ac:dyDescent="0.25">
      <c r="A3853" s="119" t="s">
        <v>3250</v>
      </c>
      <c r="B3853" s="18" t="s">
        <v>42</v>
      </c>
      <c r="C3853" s="91">
        <v>3114009.36</v>
      </c>
      <c r="D3853" s="118"/>
      <c r="E3853" s="118"/>
      <c r="F3853" s="118"/>
      <c r="G3853" s="91">
        <f t="shared" si="52"/>
        <v>3114009.36</v>
      </c>
      <c r="H3853" s="102">
        <v>44162</v>
      </c>
      <c r="I3853" s="120">
        <v>44172</v>
      </c>
      <c r="J3853" s="29"/>
      <c r="K3853" s="29"/>
      <c r="L3853" s="29"/>
      <c r="M3853" s="162" t="s">
        <v>3938</v>
      </c>
      <c r="N3853" s="162">
        <v>1</v>
      </c>
      <c r="O3853" s="162">
        <v>690.5</v>
      </c>
      <c r="P3853" s="162">
        <v>2020</v>
      </c>
    </row>
    <row r="3854" spans="1:16" s="89" customFormat="1" ht="15.75" customHeight="1" x14ac:dyDescent="0.25">
      <c r="A3854" s="119" t="s">
        <v>3098</v>
      </c>
      <c r="B3854" s="18" t="s">
        <v>3945</v>
      </c>
      <c r="C3854" s="91">
        <v>2303826.3199999998</v>
      </c>
      <c r="D3854" s="118"/>
      <c r="E3854" s="118"/>
      <c r="F3854" s="118"/>
      <c r="G3854" s="91">
        <f t="shared" si="52"/>
        <v>2303826.3199999998</v>
      </c>
      <c r="H3854" s="102">
        <v>44160</v>
      </c>
      <c r="I3854" s="120">
        <v>44172</v>
      </c>
      <c r="J3854" s="29"/>
      <c r="K3854" s="29"/>
      <c r="L3854" s="29"/>
      <c r="M3854" s="162" t="s">
        <v>3938</v>
      </c>
      <c r="N3854" s="162">
        <v>1</v>
      </c>
      <c r="O3854" s="162">
        <v>746.5</v>
      </c>
      <c r="P3854" s="162">
        <v>2020</v>
      </c>
    </row>
    <row r="3855" spans="1:16" s="89" customFormat="1" ht="15.75" customHeight="1" x14ac:dyDescent="0.25">
      <c r="A3855" s="119" t="s">
        <v>2725</v>
      </c>
      <c r="B3855" s="18" t="s">
        <v>3945</v>
      </c>
      <c r="C3855" s="91">
        <v>844494.73</v>
      </c>
      <c r="D3855" s="118"/>
      <c r="E3855" s="118"/>
      <c r="F3855" s="118"/>
      <c r="G3855" s="91">
        <f t="shared" si="52"/>
        <v>844494.73</v>
      </c>
      <c r="H3855" s="102">
        <v>44096</v>
      </c>
      <c r="I3855" s="120">
        <v>44180</v>
      </c>
      <c r="J3855" s="29"/>
      <c r="K3855" s="29"/>
      <c r="L3855" s="29"/>
      <c r="M3855" s="162" t="s">
        <v>1161</v>
      </c>
      <c r="N3855" s="162">
        <v>1</v>
      </c>
      <c r="O3855" s="162">
        <v>653.5</v>
      </c>
      <c r="P3855" s="162">
        <v>2020</v>
      </c>
    </row>
    <row r="3856" spans="1:16" s="89" customFormat="1" ht="15.75" customHeight="1" x14ac:dyDescent="0.25">
      <c r="A3856" s="119" t="s">
        <v>3331</v>
      </c>
      <c r="B3856" s="18" t="s">
        <v>3945</v>
      </c>
      <c r="C3856" s="91">
        <v>2085754.82</v>
      </c>
      <c r="D3856" s="118"/>
      <c r="E3856" s="118"/>
      <c r="F3856" s="118"/>
      <c r="G3856" s="91">
        <f t="shared" si="52"/>
        <v>2085754.82</v>
      </c>
      <c r="H3856" s="102">
        <v>44124</v>
      </c>
      <c r="I3856" s="120">
        <v>44174</v>
      </c>
      <c r="J3856" s="29"/>
      <c r="K3856" s="29"/>
      <c r="L3856" s="29"/>
      <c r="M3856" s="162" t="s">
        <v>3937</v>
      </c>
      <c r="N3856" s="162">
        <v>1</v>
      </c>
      <c r="O3856" s="162">
        <v>1345.8</v>
      </c>
      <c r="P3856" s="162">
        <v>2020</v>
      </c>
    </row>
    <row r="3857" spans="1:16" s="89" customFormat="1" ht="15.75" customHeight="1" x14ac:dyDescent="0.25">
      <c r="A3857" s="119" t="s">
        <v>3954</v>
      </c>
      <c r="B3857" s="18" t="s">
        <v>3945</v>
      </c>
      <c r="C3857" s="91">
        <v>3086564.76</v>
      </c>
      <c r="D3857" s="118"/>
      <c r="E3857" s="118"/>
      <c r="F3857" s="118"/>
      <c r="G3857" s="91">
        <f t="shared" si="52"/>
        <v>3086564.76</v>
      </c>
      <c r="H3857" s="102">
        <v>44105</v>
      </c>
      <c r="I3857" s="120">
        <v>44131</v>
      </c>
      <c r="J3857" s="29"/>
      <c r="K3857" s="29"/>
      <c r="L3857" s="29"/>
      <c r="M3857" s="162" t="s">
        <v>3938</v>
      </c>
      <c r="N3857" s="162">
        <v>1</v>
      </c>
      <c r="O3857" s="162">
        <v>1063.5</v>
      </c>
      <c r="P3857" s="162">
        <v>2020</v>
      </c>
    </row>
    <row r="3858" spans="1:16" s="89" customFormat="1" ht="15.75" customHeight="1" x14ac:dyDescent="0.25">
      <c r="A3858" s="119" t="s">
        <v>3089</v>
      </c>
      <c r="B3858" s="18" t="s">
        <v>3945</v>
      </c>
      <c r="C3858" s="91">
        <v>4238307.16</v>
      </c>
      <c r="D3858" s="118"/>
      <c r="E3858" s="118"/>
      <c r="F3858" s="118"/>
      <c r="G3858" s="91">
        <f t="shared" si="52"/>
        <v>4238307.16</v>
      </c>
      <c r="H3858" s="102">
        <v>44160</v>
      </c>
      <c r="I3858" s="120">
        <v>44172</v>
      </c>
      <c r="J3858" s="29"/>
      <c r="K3858" s="29"/>
      <c r="L3858" s="29"/>
      <c r="M3858" s="162" t="s">
        <v>3938</v>
      </c>
      <c r="N3858" s="162">
        <v>1</v>
      </c>
      <c r="O3858" s="162">
        <v>3483.7</v>
      </c>
      <c r="P3858" s="162">
        <v>2020</v>
      </c>
    </row>
    <row r="3859" spans="1:16" s="89" customFormat="1" ht="15.75" customHeight="1" x14ac:dyDescent="0.25">
      <c r="A3859" s="119" t="s">
        <v>3215</v>
      </c>
      <c r="B3859" s="18" t="s">
        <v>3947</v>
      </c>
      <c r="C3859" s="91">
        <v>2542242.14</v>
      </c>
      <c r="D3859" s="118"/>
      <c r="E3859" s="118"/>
      <c r="F3859" s="118"/>
      <c r="G3859" s="91">
        <f t="shared" si="52"/>
        <v>2542242.14</v>
      </c>
      <c r="H3859" s="102">
        <v>44152</v>
      </c>
      <c r="I3859" s="120">
        <v>44186</v>
      </c>
      <c r="J3859" s="29"/>
      <c r="K3859" s="29"/>
      <c r="L3859" s="29"/>
      <c r="M3859" s="162" t="s">
        <v>3938</v>
      </c>
      <c r="N3859" s="162">
        <v>1</v>
      </c>
      <c r="O3859" s="162">
        <v>648.6</v>
      </c>
      <c r="P3859" s="162">
        <v>2020</v>
      </c>
    </row>
    <row r="3860" spans="1:16" s="89" customFormat="1" ht="15.75" customHeight="1" x14ac:dyDescent="0.25">
      <c r="A3860" s="119" t="s">
        <v>3952</v>
      </c>
      <c r="B3860" s="18" t="s">
        <v>63</v>
      </c>
      <c r="C3860" s="91">
        <v>1265312.44</v>
      </c>
      <c r="D3860" s="118"/>
      <c r="E3860" s="118"/>
      <c r="F3860" s="118"/>
      <c r="G3860" s="91">
        <f t="shared" si="52"/>
        <v>1265312.44</v>
      </c>
      <c r="H3860" s="102">
        <v>44140</v>
      </c>
      <c r="I3860" s="120">
        <v>44166</v>
      </c>
      <c r="J3860" s="29"/>
      <c r="K3860" s="29"/>
      <c r="L3860" s="29"/>
      <c r="M3860" s="162" t="s">
        <v>3939</v>
      </c>
      <c r="N3860" s="162">
        <v>2</v>
      </c>
      <c r="O3860" s="162">
        <v>338.55</v>
      </c>
      <c r="P3860" s="162">
        <v>2020</v>
      </c>
    </row>
    <row r="3861" spans="1:16" s="89" customFormat="1" ht="15.75" customHeight="1" x14ac:dyDescent="0.25">
      <c r="A3861" s="119" t="s">
        <v>3391</v>
      </c>
      <c r="B3861" s="18" t="s">
        <v>63</v>
      </c>
      <c r="C3861" s="91">
        <v>2428348.0499999998</v>
      </c>
      <c r="D3861" s="118"/>
      <c r="E3861" s="118"/>
      <c r="F3861" s="118"/>
      <c r="G3861" s="91">
        <f t="shared" si="52"/>
        <v>2428348.0499999998</v>
      </c>
      <c r="H3861" s="102">
        <v>44148</v>
      </c>
      <c r="I3861" s="120">
        <v>44172</v>
      </c>
      <c r="J3861" s="29"/>
      <c r="K3861" s="29"/>
      <c r="L3861" s="29"/>
      <c r="M3861" s="162" t="s">
        <v>3939</v>
      </c>
      <c r="N3861" s="162">
        <v>2</v>
      </c>
      <c r="O3861" s="162">
        <v>1164.5999999999999</v>
      </c>
      <c r="P3861" s="162">
        <v>2020</v>
      </c>
    </row>
    <row r="3862" spans="1:16" s="89" customFormat="1" ht="15.75" customHeight="1" x14ac:dyDescent="0.25">
      <c r="A3862" s="119" t="s">
        <v>3240</v>
      </c>
      <c r="B3862" s="18" t="s">
        <v>42</v>
      </c>
      <c r="C3862" s="91">
        <v>784676.04</v>
      </c>
      <c r="D3862" s="118"/>
      <c r="E3862" s="118"/>
      <c r="F3862" s="118"/>
      <c r="G3862" s="91">
        <f t="shared" si="52"/>
        <v>784676.04</v>
      </c>
      <c r="H3862" s="102">
        <v>44097</v>
      </c>
      <c r="I3862" s="120">
        <v>44151</v>
      </c>
      <c r="J3862" s="29"/>
      <c r="K3862" s="29"/>
      <c r="L3862" s="29"/>
      <c r="M3862" s="162" t="s">
        <v>3817</v>
      </c>
      <c r="N3862" s="162">
        <v>3</v>
      </c>
      <c r="O3862" s="162">
        <v>720</v>
      </c>
      <c r="P3862" s="162">
        <v>2020</v>
      </c>
    </row>
    <row r="3863" spans="1:16" s="89" customFormat="1" ht="15.75" customHeight="1" x14ac:dyDescent="0.25">
      <c r="A3863" s="119" t="s">
        <v>3322</v>
      </c>
      <c r="B3863" s="18" t="s">
        <v>42</v>
      </c>
      <c r="C3863" s="91">
        <v>1749810.73</v>
      </c>
      <c r="D3863" s="118"/>
      <c r="E3863" s="118"/>
      <c r="F3863" s="118"/>
      <c r="G3863" s="91">
        <f t="shared" si="52"/>
        <v>1749810.73</v>
      </c>
      <c r="H3863" s="102">
        <v>44124</v>
      </c>
      <c r="I3863" s="120">
        <v>44166</v>
      </c>
      <c r="J3863" s="29"/>
      <c r="K3863" s="29"/>
      <c r="L3863" s="29"/>
      <c r="M3863" s="162" t="s">
        <v>3943</v>
      </c>
      <c r="N3863" s="162">
        <v>5</v>
      </c>
      <c r="O3863" s="162">
        <v>796.1</v>
      </c>
      <c r="P3863" s="162">
        <v>2020</v>
      </c>
    </row>
    <row r="3864" spans="1:16" s="89" customFormat="1" ht="15.75" customHeight="1" x14ac:dyDescent="0.25">
      <c r="A3864" s="119" t="s">
        <v>3099</v>
      </c>
      <c r="B3864" s="18" t="s">
        <v>3945</v>
      </c>
      <c r="C3864" s="91">
        <v>2361423.02</v>
      </c>
      <c r="D3864" s="118"/>
      <c r="E3864" s="118"/>
      <c r="F3864" s="118"/>
      <c r="G3864" s="91">
        <f t="shared" si="52"/>
        <v>2361423.02</v>
      </c>
      <c r="H3864" s="102">
        <v>44181</v>
      </c>
      <c r="I3864" s="120">
        <v>44195</v>
      </c>
      <c r="J3864" s="29"/>
      <c r="K3864" s="29"/>
      <c r="L3864" s="29"/>
      <c r="M3864" s="162" t="s">
        <v>3938</v>
      </c>
      <c r="N3864" s="162">
        <v>1</v>
      </c>
      <c r="O3864" s="162">
        <v>687.9</v>
      </c>
      <c r="P3864" s="162">
        <v>2020</v>
      </c>
    </row>
    <row r="3865" spans="1:16" s="89" customFormat="1" ht="15.75" customHeight="1" x14ac:dyDescent="0.25">
      <c r="A3865" s="119" t="s">
        <v>3211</v>
      </c>
      <c r="B3865" s="18" t="s">
        <v>3945</v>
      </c>
      <c r="C3865" s="91">
        <v>2552085.87</v>
      </c>
      <c r="D3865" s="118"/>
      <c r="E3865" s="118"/>
      <c r="F3865" s="118"/>
      <c r="G3865" s="91">
        <f t="shared" si="52"/>
        <v>2552085.87</v>
      </c>
      <c r="H3865" s="102">
        <v>44152</v>
      </c>
      <c r="I3865" s="120">
        <v>44186</v>
      </c>
      <c r="J3865" s="29"/>
      <c r="K3865" s="29"/>
      <c r="L3865" s="29"/>
      <c r="M3865" s="162" t="s">
        <v>3938</v>
      </c>
      <c r="N3865" s="162">
        <v>1</v>
      </c>
      <c r="O3865" s="162">
        <v>587.70000000000005</v>
      </c>
      <c r="P3865" s="162">
        <v>2020</v>
      </c>
    </row>
    <row r="3866" spans="1:16" s="89" customFormat="1" ht="15.75" customHeight="1" x14ac:dyDescent="0.25">
      <c r="A3866" s="119" t="s">
        <v>3715</v>
      </c>
      <c r="B3866" s="18" t="s">
        <v>3947</v>
      </c>
      <c r="C3866" s="91">
        <v>1978217.5</v>
      </c>
      <c r="D3866" s="118"/>
      <c r="E3866" s="118"/>
      <c r="F3866" s="118"/>
      <c r="G3866" s="91">
        <f t="shared" si="52"/>
        <v>1978217.5</v>
      </c>
      <c r="H3866" s="102">
        <v>44146</v>
      </c>
      <c r="I3866" s="120">
        <v>44180</v>
      </c>
      <c r="J3866" s="29"/>
      <c r="K3866" s="29"/>
      <c r="L3866" s="29"/>
      <c r="M3866" s="162" t="s">
        <v>3937</v>
      </c>
      <c r="N3866" s="162">
        <v>1</v>
      </c>
      <c r="O3866" s="162">
        <v>1401.14</v>
      </c>
      <c r="P3866" s="162">
        <v>2020</v>
      </c>
    </row>
    <row r="3867" spans="1:16" s="89" customFormat="1" ht="15.75" customHeight="1" x14ac:dyDescent="0.25">
      <c r="A3867" s="119" t="s">
        <v>3949</v>
      </c>
      <c r="B3867" s="18" t="s">
        <v>3947</v>
      </c>
      <c r="C3867" s="91">
        <v>2063305.31</v>
      </c>
      <c r="D3867" s="118"/>
      <c r="E3867" s="118"/>
      <c r="F3867" s="118"/>
      <c r="G3867" s="91">
        <f t="shared" si="52"/>
        <v>2063305.31</v>
      </c>
      <c r="H3867" s="102">
        <v>44132</v>
      </c>
      <c r="I3867" s="120">
        <v>44189</v>
      </c>
      <c r="J3867" s="29"/>
      <c r="K3867" s="29"/>
      <c r="L3867" s="29"/>
      <c r="M3867" s="162" t="s">
        <v>3939</v>
      </c>
      <c r="N3867" s="162">
        <v>2</v>
      </c>
      <c r="O3867" s="162">
        <v>768.4</v>
      </c>
      <c r="P3867" s="162">
        <v>2020</v>
      </c>
    </row>
    <row r="3868" spans="1:16" s="89" customFormat="1" ht="15.75" customHeight="1" x14ac:dyDescent="0.25">
      <c r="A3868" s="119" t="s">
        <v>3745</v>
      </c>
      <c r="B3868" s="18" t="s">
        <v>3532</v>
      </c>
      <c r="C3868" s="91">
        <v>1625253.6</v>
      </c>
      <c r="D3868" s="118"/>
      <c r="E3868" s="118"/>
      <c r="F3868" s="118"/>
      <c r="G3868" s="91">
        <f t="shared" si="52"/>
        <v>1625253.6</v>
      </c>
      <c r="H3868" s="102">
        <v>44159</v>
      </c>
      <c r="I3868" s="120">
        <v>44188</v>
      </c>
      <c r="J3868" s="29"/>
      <c r="K3868" s="29"/>
      <c r="L3868" s="29"/>
      <c r="M3868" s="162" t="s">
        <v>3937</v>
      </c>
      <c r="N3868" s="162">
        <v>1</v>
      </c>
      <c r="O3868" s="162">
        <v>1346.1</v>
      </c>
      <c r="P3868" s="162">
        <v>2020</v>
      </c>
    </row>
    <row r="3869" spans="1:16" s="89" customFormat="1" ht="15.75" customHeight="1" x14ac:dyDescent="0.25">
      <c r="A3869" s="119" t="s">
        <v>3175</v>
      </c>
      <c r="B3869" s="18" t="s">
        <v>3083</v>
      </c>
      <c r="C3869" s="91">
        <v>1491171.37</v>
      </c>
      <c r="D3869" s="118"/>
      <c r="E3869" s="118"/>
      <c r="F3869" s="118"/>
      <c r="G3869" s="91">
        <f t="shared" si="52"/>
        <v>1491171.37</v>
      </c>
      <c r="H3869" s="102">
        <v>44175</v>
      </c>
      <c r="I3869" s="120">
        <v>44187</v>
      </c>
      <c r="J3869" s="29"/>
      <c r="K3869" s="29"/>
      <c r="L3869" s="29"/>
      <c r="M3869" s="162" t="s">
        <v>3939</v>
      </c>
      <c r="N3869" s="162">
        <v>2</v>
      </c>
      <c r="O3869" s="162">
        <v>383.3</v>
      </c>
      <c r="P3869" s="162">
        <v>2020</v>
      </c>
    </row>
    <row r="3870" spans="1:16" s="89" customFormat="1" ht="15.75" customHeight="1" x14ac:dyDescent="0.25">
      <c r="A3870" s="119" t="s">
        <v>3224</v>
      </c>
      <c r="B3870" s="18" t="s">
        <v>2100</v>
      </c>
      <c r="C3870" s="91">
        <v>2221517.9700000002</v>
      </c>
      <c r="D3870" s="118"/>
      <c r="E3870" s="118"/>
      <c r="F3870" s="118"/>
      <c r="G3870" s="91">
        <f t="shared" ref="G3870:G3933" si="53">C3870-D3870+F3870</f>
        <v>2221517.9700000002</v>
      </c>
      <c r="H3870" s="102">
        <v>44165</v>
      </c>
      <c r="I3870" s="120">
        <v>44193</v>
      </c>
      <c r="J3870" s="29"/>
      <c r="K3870" s="29"/>
      <c r="L3870" s="29"/>
      <c r="M3870" s="162" t="s">
        <v>3921</v>
      </c>
      <c r="N3870" s="162">
        <v>2</v>
      </c>
      <c r="O3870" s="162">
        <v>468.7</v>
      </c>
      <c r="P3870" s="162">
        <v>2020</v>
      </c>
    </row>
    <row r="3871" spans="1:16" s="89" customFormat="1" ht="15.75" customHeight="1" x14ac:dyDescent="0.25">
      <c r="A3871" s="119" t="s">
        <v>3742</v>
      </c>
      <c r="B3871" s="18" t="s">
        <v>3838</v>
      </c>
      <c r="C3871" s="91">
        <v>2086000.8</v>
      </c>
      <c r="D3871" s="118"/>
      <c r="E3871" s="118"/>
      <c r="F3871" s="118"/>
      <c r="G3871" s="91">
        <f t="shared" si="53"/>
        <v>2086000.8</v>
      </c>
      <c r="H3871" s="102">
        <v>44173</v>
      </c>
      <c r="I3871" s="120">
        <v>44222</v>
      </c>
      <c r="J3871" s="29"/>
      <c r="K3871" s="29"/>
      <c r="L3871" s="29"/>
      <c r="M3871" s="162" t="s">
        <v>3938</v>
      </c>
      <c r="N3871" s="162">
        <v>1</v>
      </c>
      <c r="O3871" s="162">
        <v>505</v>
      </c>
      <c r="P3871" s="162">
        <v>2020</v>
      </c>
    </row>
    <row r="3872" spans="1:16" s="89" customFormat="1" ht="15.75" customHeight="1" x14ac:dyDescent="0.25">
      <c r="A3872" s="119" t="s">
        <v>3756</v>
      </c>
      <c r="B3872" s="18" t="s">
        <v>3838</v>
      </c>
      <c r="C3872" s="91">
        <v>209970.14</v>
      </c>
      <c r="D3872" s="118"/>
      <c r="E3872" s="118"/>
      <c r="F3872" s="118"/>
      <c r="G3872" s="91">
        <f t="shared" si="53"/>
        <v>209970.14</v>
      </c>
      <c r="H3872" s="102">
        <v>44175</v>
      </c>
      <c r="I3872" s="120">
        <v>44222</v>
      </c>
      <c r="J3872" s="29"/>
      <c r="K3872" s="29"/>
      <c r="L3872" s="29"/>
      <c r="M3872" s="162" t="s">
        <v>3405</v>
      </c>
      <c r="N3872" s="162">
        <v>1</v>
      </c>
      <c r="O3872" s="162">
        <v>793.09</v>
      </c>
      <c r="P3872" s="162">
        <v>2020</v>
      </c>
    </row>
    <row r="3873" spans="1:16" s="89" customFormat="1" ht="15.75" customHeight="1" x14ac:dyDescent="0.25">
      <c r="A3873" s="119" t="s">
        <v>3068</v>
      </c>
      <c r="B3873" s="18" t="s">
        <v>3838</v>
      </c>
      <c r="C3873" s="91">
        <v>2590806</v>
      </c>
      <c r="D3873" s="118"/>
      <c r="E3873" s="118"/>
      <c r="F3873" s="118"/>
      <c r="G3873" s="91">
        <f t="shared" si="53"/>
        <v>2590806</v>
      </c>
      <c r="H3873" s="102">
        <v>44174</v>
      </c>
      <c r="I3873" s="120">
        <v>44230</v>
      </c>
      <c r="J3873" s="29"/>
      <c r="K3873" s="29"/>
      <c r="L3873" s="29"/>
      <c r="M3873" s="162" t="s">
        <v>3938</v>
      </c>
      <c r="N3873" s="162">
        <v>1</v>
      </c>
      <c r="O3873" s="162">
        <v>790.1</v>
      </c>
      <c r="P3873" s="162">
        <v>2020</v>
      </c>
    </row>
    <row r="3874" spans="1:16" s="89" customFormat="1" ht="15.75" customHeight="1" x14ac:dyDescent="0.25">
      <c r="A3874" s="119" t="s">
        <v>3078</v>
      </c>
      <c r="B3874" s="18" t="s">
        <v>447</v>
      </c>
      <c r="C3874" s="91">
        <v>1948876.8</v>
      </c>
      <c r="D3874" s="118"/>
      <c r="E3874" s="118"/>
      <c r="F3874" s="118"/>
      <c r="G3874" s="91">
        <f t="shared" si="53"/>
        <v>1948876.8</v>
      </c>
      <c r="H3874" s="102">
        <v>44116</v>
      </c>
      <c r="I3874" s="120">
        <v>44181</v>
      </c>
      <c r="J3874" s="29"/>
      <c r="K3874" s="29"/>
      <c r="L3874" s="29"/>
      <c r="M3874" s="162" t="s">
        <v>3937</v>
      </c>
      <c r="N3874" s="162">
        <v>1</v>
      </c>
      <c r="O3874" s="162">
        <v>1483</v>
      </c>
      <c r="P3874" s="162">
        <v>2020</v>
      </c>
    </row>
    <row r="3875" spans="1:16" s="89" customFormat="1" ht="15.75" customHeight="1" x14ac:dyDescent="0.25">
      <c r="A3875" s="119" t="s">
        <v>2964</v>
      </c>
      <c r="B3875" s="18" t="s">
        <v>42</v>
      </c>
      <c r="C3875" s="91">
        <v>786604.37</v>
      </c>
      <c r="D3875" s="118"/>
      <c r="E3875" s="118"/>
      <c r="F3875" s="118"/>
      <c r="G3875" s="91">
        <f t="shared" si="53"/>
        <v>786604.37</v>
      </c>
      <c r="H3875" s="102">
        <v>44071</v>
      </c>
      <c r="I3875" s="120">
        <v>44172</v>
      </c>
      <c r="J3875" s="29"/>
      <c r="K3875" s="29"/>
      <c r="L3875" s="29"/>
      <c r="M3875" s="162" t="s">
        <v>4013</v>
      </c>
      <c r="N3875" s="162">
        <v>5</v>
      </c>
      <c r="O3875" s="162">
        <v>732.7</v>
      </c>
      <c r="P3875" s="162">
        <v>2020</v>
      </c>
    </row>
    <row r="3876" spans="1:16" s="89" customFormat="1" ht="15.75" customHeight="1" x14ac:dyDescent="0.25">
      <c r="A3876" s="124" t="s">
        <v>3709</v>
      </c>
      <c r="B3876" s="18" t="s">
        <v>3834</v>
      </c>
      <c r="C3876" s="91">
        <v>1200825.79</v>
      </c>
      <c r="D3876" s="118"/>
      <c r="E3876" s="118"/>
      <c r="F3876" s="118"/>
      <c r="G3876" s="91">
        <f t="shared" si="53"/>
        <v>1200825.79</v>
      </c>
      <c r="H3876" s="102">
        <v>44131</v>
      </c>
      <c r="I3876" s="120">
        <v>44223</v>
      </c>
      <c r="J3876" s="29"/>
      <c r="K3876" s="29"/>
      <c r="L3876" s="29"/>
      <c r="M3876" s="162" t="s">
        <v>3930</v>
      </c>
      <c r="N3876" s="162">
        <v>4</v>
      </c>
      <c r="O3876" s="162">
        <v>630.20000000000005</v>
      </c>
      <c r="P3876" s="162">
        <v>2020</v>
      </c>
    </row>
    <row r="3877" spans="1:16" s="89" customFormat="1" ht="15.75" customHeight="1" x14ac:dyDescent="0.25">
      <c r="A3877" s="119" t="s">
        <v>3385</v>
      </c>
      <c r="B3877" s="18" t="s">
        <v>3940</v>
      </c>
      <c r="C3877" s="91">
        <v>2966468.31</v>
      </c>
      <c r="D3877" s="118"/>
      <c r="E3877" s="118"/>
      <c r="F3877" s="118"/>
      <c r="G3877" s="91">
        <f t="shared" si="53"/>
        <v>2966468.31</v>
      </c>
      <c r="H3877" s="102">
        <v>44172</v>
      </c>
      <c r="I3877" s="120">
        <v>44224</v>
      </c>
      <c r="J3877" s="29"/>
      <c r="K3877" s="29"/>
      <c r="L3877" s="29"/>
      <c r="M3877" s="162" t="s">
        <v>3938</v>
      </c>
      <c r="N3877" s="162">
        <v>1</v>
      </c>
      <c r="O3877" s="162">
        <v>736</v>
      </c>
      <c r="P3877" s="162">
        <v>2020</v>
      </c>
    </row>
    <row r="3878" spans="1:16" s="89" customFormat="1" ht="15.75" customHeight="1" x14ac:dyDescent="0.25">
      <c r="A3878" s="119" t="s">
        <v>3027</v>
      </c>
      <c r="B3878" s="18" t="s">
        <v>3918</v>
      </c>
      <c r="C3878" s="91">
        <v>1166947.8600000001</v>
      </c>
      <c r="D3878" s="118"/>
      <c r="E3878" s="118"/>
      <c r="F3878" s="118"/>
      <c r="G3878" s="91">
        <f t="shared" si="53"/>
        <v>1166947.8600000001</v>
      </c>
      <c r="H3878" s="102">
        <v>44090</v>
      </c>
      <c r="I3878" s="120">
        <v>44189</v>
      </c>
      <c r="J3878" s="29"/>
      <c r="K3878" s="29"/>
      <c r="L3878" s="29"/>
      <c r="M3878" s="162" t="s">
        <v>3827</v>
      </c>
      <c r="N3878" s="162">
        <v>4</v>
      </c>
      <c r="O3878" s="162">
        <v>791.3</v>
      </c>
      <c r="P3878" s="162">
        <v>2020</v>
      </c>
    </row>
    <row r="3879" spans="1:16" s="89" customFormat="1" ht="15.75" customHeight="1" x14ac:dyDescent="0.25">
      <c r="A3879" s="119" t="s">
        <v>3753</v>
      </c>
      <c r="B3879" s="18" t="s">
        <v>2112</v>
      </c>
      <c r="C3879" s="91">
        <v>2129356.87</v>
      </c>
      <c r="D3879" s="118"/>
      <c r="E3879" s="118"/>
      <c r="F3879" s="118"/>
      <c r="G3879" s="91">
        <f t="shared" si="53"/>
        <v>2129356.87</v>
      </c>
      <c r="H3879" s="102">
        <v>44180</v>
      </c>
      <c r="I3879" s="120">
        <v>44222</v>
      </c>
      <c r="J3879" s="29"/>
      <c r="K3879" s="29"/>
      <c r="L3879" s="29"/>
      <c r="M3879" s="162" t="s">
        <v>3957</v>
      </c>
      <c r="N3879" s="162">
        <v>2</v>
      </c>
      <c r="O3879" s="162">
        <v>769.7</v>
      </c>
      <c r="P3879" s="162">
        <v>2020</v>
      </c>
    </row>
    <row r="3880" spans="1:16" s="89" customFormat="1" ht="15.75" customHeight="1" x14ac:dyDescent="0.25">
      <c r="A3880" s="119" t="s">
        <v>3696</v>
      </c>
      <c r="B3880" s="18" t="s">
        <v>3991</v>
      </c>
      <c r="C3880" s="91">
        <v>11685976.25</v>
      </c>
      <c r="D3880" s="118"/>
      <c r="E3880" s="118"/>
      <c r="F3880" s="118"/>
      <c r="G3880" s="91">
        <f t="shared" si="53"/>
        <v>11685976.25</v>
      </c>
      <c r="H3880" s="102">
        <v>44183</v>
      </c>
      <c r="I3880" s="120">
        <v>44228</v>
      </c>
      <c r="J3880" s="29"/>
      <c r="K3880" s="29"/>
      <c r="L3880" s="29"/>
      <c r="M3880" s="162" t="s">
        <v>3988</v>
      </c>
      <c r="N3880" s="162">
        <v>4</v>
      </c>
      <c r="O3880" s="162">
        <v>6447.55</v>
      </c>
      <c r="P3880" s="162">
        <v>2020</v>
      </c>
    </row>
    <row r="3881" spans="1:16" s="89" customFormat="1" ht="15.75" customHeight="1" x14ac:dyDescent="0.25">
      <c r="A3881" s="113" t="s">
        <v>2929</v>
      </c>
      <c r="B3881" s="18" t="s">
        <v>3589</v>
      </c>
      <c r="C3881" s="91">
        <v>1408790.54</v>
      </c>
      <c r="D3881" s="118"/>
      <c r="E3881" s="118"/>
      <c r="F3881" s="118"/>
      <c r="G3881" s="91">
        <f t="shared" si="53"/>
        <v>1408790.54</v>
      </c>
      <c r="H3881" s="120">
        <v>44075</v>
      </c>
      <c r="I3881" s="120">
        <v>44146</v>
      </c>
      <c r="J3881" s="29"/>
      <c r="K3881" s="29"/>
      <c r="L3881" s="29"/>
      <c r="M3881" s="162" t="s">
        <v>3976</v>
      </c>
      <c r="N3881" s="162">
        <v>2</v>
      </c>
      <c r="O3881" s="162">
        <v>672.9</v>
      </c>
      <c r="P3881" s="162">
        <v>2020</v>
      </c>
    </row>
    <row r="3882" spans="1:16" s="89" customFormat="1" ht="15.75" customHeight="1" x14ac:dyDescent="0.25">
      <c r="A3882" s="113" t="s">
        <v>2908</v>
      </c>
      <c r="B3882" s="18" t="s">
        <v>782</v>
      </c>
      <c r="C3882" s="91">
        <v>1235454</v>
      </c>
      <c r="D3882" s="118"/>
      <c r="E3882" s="118"/>
      <c r="F3882" s="118"/>
      <c r="G3882" s="91">
        <f t="shared" si="53"/>
        <v>1235454</v>
      </c>
      <c r="H3882" s="102">
        <v>44096</v>
      </c>
      <c r="I3882" s="120">
        <v>44238</v>
      </c>
      <c r="J3882" s="29"/>
      <c r="K3882" s="29"/>
      <c r="L3882" s="29"/>
      <c r="M3882" s="162" t="s">
        <v>2380</v>
      </c>
      <c r="N3882" s="162">
        <v>2</v>
      </c>
      <c r="O3882" s="162">
        <v>799.1</v>
      </c>
      <c r="P3882" s="162">
        <v>2020</v>
      </c>
    </row>
    <row r="3883" spans="1:16" s="89" customFormat="1" ht="15.75" customHeight="1" x14ac:dyDescent="0.25">
      <c r="A3883" s="113" t="s">
        <v>2962</v>
      </c>
      <c r="B3883" s="18" t="s">
        <v>2942</v>
      </c>
      <c r="C3883" s="91">
        <v>1850071.2</v>
      </c>
      <c r="D3883" s="118"/>
      <c r="E3883" s="118"/>
      <c r="F3883" s="118"/>
      <c r="G3883" s="91">
        <f t="shared" si="53"/>
        <v>1850071.2</v>
      </c>
      <c r="H3883" s="102">
        <v>44081</v>
      </c>
      <c r="I3883" s="120">
        <v>44186</v>
      </c>
      <c r="J3883" s="29"/>
      <c r="K3883" s="29"/>
      <c r="L3883" s="29"/>
      <c r="M3883" s="162" t="s">
        <v>3973</v>
      </c>
      <c r="N3883" s="162">
        <v>2</v>
      </c>
      <c r="O3883" s="162">
        <v>446.5</v>
      </c>
      <c r="P3883" s="162">
        <v>2020</v>
      </c>
    </row>
    <row r="3884" spans="1:16" s="89" customFormat="1" ht="15.75" customHeight="1" x14ac:dyDescent="0.25">
      <c r="A3884" s="128" t="s">
        <v>2924</v>
      </c>
      <c r="B3884" s="18" t="s">
        <v>3918</v>
      </c>
      <c r="C3884" s="91">
        <v>157544.70000000001</v>
      </c>
      <c r="D3884" s="118"/>
      <c r="E3884" s="118"/>
      <c r="F3884" s="118"/>
      <c r="G3884" s="91">
        <f t="shared" si="53"/>
        <v>157544.70000000001</v>
      </c>
      <c r="H3884" s="102">
        <v>44022</v>
      </c>
      <c r="I3884" s="120">
        <v>44229</v>
      </c>
      <c r="J3884" s="29"/>
      <c r="K3884" s="29"/>
      <c r="L3884" s="29"/>
      <c r="M3884" s="162" t="s">
        <v>3823</v>
      </c>
      <c r="N3884" s="162">
        <v>3</v>
      </c>
      <c r="O3884" s="162">
        <v>240.6</v>
      </c>
      <c r="P3884" s="162">
        <v>2020</v>
      </c>
    </row>
    <row r="3885" spans="1:16" s="89" customFormat="1" ht="15.75" customHeight="1" x14ac:dyDescent="0.25">
      <c r="A3885" s="128" t="s">
        <v>3334</v>
      </c>
      <c r="B3885" s="18" t="s">
        <v>3923</v>
      </c>
      <c r="C3885" s="91">
        <v>2564112.5099999998</v>
      </c>
      <c r="D3885" s="118"/>
      <c r="E3885" s="118"/>
      <c r="F3885" s="118"/>
      <c r="G3885" s="91">
        <f t="shared" si="53"/>
        <v>2564112.5099999998</v>
      </c>
      <c r="H3885" s="102">
        <v>44190</v>
      </c>
      <c r="I3885" s="120">
        <v>44238</v>
      </c>
      <c r="J3885" s="29"/>
      <c r="K3885" s="29"/>
      <c r="L3885" s="29"/>
      <c r="M3885" s="162" t="s">
        <v>3606</v>
      </c>
      <c r="N3885" s="162">
        <v>1</v>
      </c>
      <c r="O3885" s="162">
        <v>733.6</v>
      </c>
      <c r="P3885" s="162">
        <v>2020</v>
      </c>
    </row>
    <row r="3886" spans="1:16" s="89" customFormat="1" ht="15.75" customHeight="1" x14ac:dyDescent="0.25">
      <c r="A3886" s="119" t="s">
        <v>3111</v>
      </c>
      <c r="B3886" s="18" t="s">
        <v>3947</v>
      </c>
      <c r="C3886" s="91">
        <v>1800387.41</v>
      </c>
      <c r="D3886" s="118"/>
      <c r="E3886" s="118"/>
      <c r="F3886" s="118"/>
      <c r="G3886" s="91">
        <f t="shared" si="53"/>
        <v>1800387.41</v>
      </c>
      <c r="H3886" s="102">
        <v>44174</v>
      </c>
      <c r="I3886" s="120">
        <v>44218</v>
      </c>
      <c r="J3886" s="29"/>
      <c r="K3886" s="29"/>
      <c r="L3886" s="29"/>
      <c r="M3886" s="162" t="s">
        <v>3937</v>
      </c>
      <c r="N3886" s="162">
        <v>1</v>
      </c>
      <c r="O3886" s="162">
        <v>1295.8</v>
      </c>
      <c r="P3886" s="162">
        <v>2020</v>
      </c>
    </row>
    <row r="3887" spans="1:16" s="89" customFormat="1" ht="15.75" customHeight="1" x14ac:dyDescent="0.25">
      <c r="A3887" s="119" t="s">
        <v>3752</v>
      </c>
      <c r="B3887" s="18" t="s">
        <v>3947</v>
      </c>
      <c r="C3887" s="91">
        <v>2511012.61</v>
      </c>
      <c r="D3887" s="118"/>
      <c r="E3887" s="118"/>
      <c r="F3887" s="118"/>
      <c r="G3887" s="91">
        <f t="shared" si="53"/>
        <v>2511012.61</v>
      </c>
      <c r="H3887" s="102">
        <v>44130</v>
      </c>
      <c r="I3887" s="120">
        <v>44218</v>
      </c>
      <c r="J3887" s="29"/>
      <c r="K3887" s="29"/>
      <c r="L3887" s="29"/>
      <c r="M3887" s="162" t="s">
        <v>3938</v>
      </c>
      <c r="N3887" s="162">
        <v>1</v>
      </c>
      <c r="O3887" s="162">
        <v>1315.1</v>
      </c>
      <c r="P3887" s="162">
        <v>2020</v>
      </c>
    </row>
    <row r="3888" spans="1:16" s="89" customFormat="1" ht="15.75" customHeight="1" x14ac:dyDescent="0.25">
      <c r="A3888" s="124" t="s">
        <v>3074</v>
      </c>
      <c r="B3888" s="18" t="s">
        <v>447</v>
      </c>
      <c r="C3888" s="91">
        <v>2212461.6</v>
      </c>
      <c r="D3888" s="118"/>
      <c r="E3888" s="118"/>
      <c r="F3888" s="118"/>
      <c r="G3888" s="91">
        <f t="shared" si="53"/>
        <v>2212461.6</v>
      </c>
      <c r="H3888" s="111">
        <v>44145</v>
      </c>
      <c r="I3888" s="120">
        <v>44239</v>
      </c>
      <c r="J3888" s="29"/>
      <c r="K3888" s="29"/>
      <c r="L3888" s="29"/>
      <c r="M3888" s="162" t="s">
        <v>3938</v>
      </c>
      <c r="N3888" s="162">
        <v>1</v>
      </c>
      <c r="O3888" s="162">
        <v>560.05999999999995</v>
      </c>
      <c r="P3888" s="162">
        <v>2020</v>
      </c>
    </row>
    <row r="3889" spans="1:16" s="89" customFormat="1" ht="15.75" customHeight="1" x14ac:dyDescent="0.25">
      <c r="A3889" s="124" t="s">
        <v>3694</v>
      </c>
      <c r="B3889" s="18" t="s">
        <v>3834</v>
      </c>
      <c r="C3889" s="91">
        <v>7207107.2300000004</v>
      </c>
      <c r="D3889" s="118"/>
      <c r="E3889" s="118"/>
      <c r="F3889" s="118"/>
      <c r="G3889" s="91">
        <f t="shared" si="53"/>
        <v>7207107.2300000004</v>
      </c>
      <c r="H3889" s="102">
        <v>44190</v>
      </c>
      <c r="I3889" s="120">
        <v>44244</v>
      </c>
      <c r="J3889" s="29"/>
      <c r="K3889" s="29"/>
      <c r="L3889" s="29"/>
      <c r="M3889" s="162" t="s">
        <v>3988</v>
      </c>
      <c r="N3889" s="162">
        <v>4</v>
      </c>
      <c r="O3889" s="162">
        <v>4535.49</v>
      </c>
      <c r="P3889" s="162">
        <v>2020</v>
      </c>
    </row>
    <row r="3890" spans="1:16" s="89" customFormat="1" ht="15.75" customHeight="1" x14ac:dyDescent="0.25">
      <c r="A3890" s="124" t="s">
        <v>3689</v>
      </c>
      <c r="B3890" s="18" t="s">
        <v>3991</v>
      </c>
      <c r="C3890" s="91">
        <v>673744.17</v>
      </c>
      <c r="D3890" s="118"/>
      <c r="E3890" s="118"/>
      <c r="F3890" s="118"/>
      <c r="G3890" s="91">
        <f t="shared" si="53"/>
        <v>673744.17</v>
      </c>
      <c r="H3890" s="102">
        <v>44180</v>
      </c>
      <c r="I3890" s="120">
        <v>44244</v>
      </c>
      <c r="J3890" s="29"/>
      <c r="K3890" s="29"/>
      <c r="L3890" s="29"/>
      <c r="M3890" s="162" t="s">
        <v>3987</v>
      </c>
      <c r="N3890" s="162">
        <v>3</v>
      </c>
      <c r="O3890" s="162">
        <v>741</v>
      </c>
      <c r="P3890" s="162">
        <v>2020</v>
      </c>
    </row>
    <row r="3891" spans="1:16" s="89" customFormat="1" ht="15.75" customHeight="1" x14ac:dyDescent="0.25">
      <c r="A3891" s="124" t="s">
        <v>3357</v>
      </c>
      <c r="B3891" s="18" t="s">
        <v>2942</v>
      </c>
      <c r="C3891" s="91">
        <v>119312.03</v>
      </c>
      <c r="D3891" s="118"/>
      <c r="E3891" s="118"/>
      <c r="F3891" s="118"/>
      <c r="G3891" s="91">
        <f t="shared" si="53"/>
        <v>119312.03</v>
      </c>
      <c r="H3891" s="102">
        <v>43969</v>
      </c>
      <c r="I3891" s="120">
        <v>44239</v>
      </c>
      <c r="J3891" s="29"/>
      <c r="K3891" s="29"/>
      <c r="L3891" s="29"/>
      <c r="M3891" s="162" t="s">
        <v>1229</v>
      </c>
      <c r="N3891" s="162">
        <v>1</v>
      </c>
      <c r="O3891" s="162">
        <v>783.3</v>
      </c>
      <c r="P3891" s="162">
        <v>2020</v>
      </c>
    </row>
    <row r="3892" spans="1:16" s="89" customFormat="1" ht="15.75" customHeight="1" x14ac:dyDescent="0.25">
      <c r="A3892" s="124" t="s">
        <v>3351</v>
      </c>
      <c r="B3892" s="18" t="s">
        <v>3841</v>
      </c>
      <c r="C3892" s="91">
        <v>1865093.14</v>
      </c>
      <c r="D3892" s="118"/>
      <c r="E3892" s="118"/>
      <c r="F3892" s="118"/>
      <c r="G3892" s="91">
        <f t="shared" si="53"/>
        <v>1865093.14</v>
      </c>
      <c r="H3892" s="102">
        <v>44062</v>
      </c>
      <c r="I3892" s="120">
        <v>44238</v>
      </c>
      <c r="J3892" s="29"/>
      <c r="K3892" s="29"/>
      <c r="L3892" s="29"/>
      <c r="M3892" s="162" t="s">
        <v>3842</v>
      </c>
      <c r="N3892" s="162">
        <v>3</v>
      </c>
      <c r="O3892" s="162">
        <v>966.1</v>
      </c>
      <c r="P3892" s="162">
        <v>2020</v>
      </c>
    </row>
    <row r="3893" spans="1:16" s="89" customFormat="1" ht="15.75" customHeight="1" x14ac:dyDescent="0.25">
      <c r="A3893" s="124" t="s">
        <v>3191</v>
      </c>
      <c r="B3893" s="18" t="s">
        <v>3838</v>
      </c>
      <c r="C3893" s="91">
        <v>1266793.2</v>
      </c>
      <c r="D3893" s="118"/>
      <c r="E3893" s="118"/>
      <c r="F3893" s="118"/>
      <c r="G3893" s="91">
        <f t="shared" si="53"/>
        <v>1266793.2</v>
      </c>
      <c r="H3893" s="102">
        <v>44195</v>
      </c>
      <c r="I3893" s="120">
        <v>44272</v>
      </c>
      <c r="J3893" s="29"/>
      <c r="K3893" s="29"/>
      <c r="L3893" s="29"/>
      <c r="M3893" s="162" t="s">
        <v>3938</v>
      </c>
      <c r="N3893" s="162">
        <v>1</v>
      </c>
      <c r="O3893" s="162">
        <v>305.60000000000002</v>
      </c>
      <c r="P3893" s="162">
        <v>2020</v>
      </c>
    </row>
    <row r="3894" spans="1:16" s="89" customFormat="1" ht="15.75" customHeight="1" x14ac:dyDescent="0.25">
      <c r="A3894" s="124" t="s">
        <v>3388</v>
      </c>
      <c r="B3894" s="18" t="s">
        <v>3840</v>
      </c>
      <c r="C3894" s="91">
        <v>3600300</v>
      </c>
      <c r="D3894" s="118"/>
      <c r="E3894" s="118"/>
      <c r="F3894" s="118"/>
      <c r="G3894" s="91">
        <f t="shared" si="53"/>
        <v>3600300</v>
      </c>
      <c r="H3894" s="102">
        <v>44151</v>
      </c>
      <c r="I3894" s="120">
        <v>44172</v>
      </c>
      <c r="J3894" s="29"/>
      <c r="K3894" s="29"/>
      <c r="L3894" s="29"/>
      <c r="M3894" s="162" t="s">
        <v>3938</v>
      </c>
      <c r="N3894" s="162">
        <v>1</v>
      </c>
      <c r="O3894" s="162">
        <v>844</v>
      </c>
      <c r="P3894" s="162">
        <v>2020</v>
      </c>
    </row>
    <row r="3895" spans="1:16" s="89" customFormat="1" ht="15.75" customHeight="1" x14ac:dyDescent="0.25">
      <c r="A3895" s="124" t="s">
        <v>3740</v>
      </c>
      <c r="B3895" s="18" t="s">
        <v>2112</v>
      </c>
      <c r="C3895" s="91">
        <v>1417055.9</v>
      </c>
      <c r="D3895" s="118"/>
      <c r="E3895" s="118"/>
      <c r="F3895" s="118"/>
      <c r="G3895" s="91">
        <f t="shared" si="53"/>
        <v>1417055.9</v>
      </c>
      <c r="H3895" s="102">
        <v>44173</v>
      </c>
      <c r="I3895" s="120">
        <v>44244</v>
      </c>
      <c r="J3895" s="29"/>
      <c r="K3895" s="29"/>
      <c r="L3895" s="29"/>
      <c r="M3895" s="162" t="s">
        <v>3939</v>
      </c>
      <c r="N3895" s="162">
        <v>2</v>
      </c>
      <c r="O3895" s="162">
        <v>501</v>
      </c>
      <c r="P3895" s="162">
        <v>2020</v>
      </c>
    </row>
    <row r="3896" spans="1:16" s="89" customFormat="1" ht="15.75" customHeight="1" x14ac:dyDescent="0.25">
      <c r="A3896" s="124" t="s">
        <v>3693</v>
      </c>
      <c r="B3896" s="18" t="s">
        <v>3834</v>
      </c>
      <c r="C3896" s="91">
        <v>6654642.2300000004</v>
      </c>
      <c r="D3896" s="118"/>
      <c r="E3896" s="118"/>
      <c r="F3896" s="118"/>
      <c r="G3896" s="91">
        <f t="shared" si="53"/>
        <v>6654642.2300000004</v>
      </c>
      <c r="H3896" s="102">
        <v>44237</v>
      </c>
      <c r="I3896" s="120">
        <v>44257</v>
      </c>
      <c r="J3896" s="29"/>
      <c r="K3896" s="29"/>
      <c r="L3896" s="29"/>
      <c r="M3896" s="162" t="s">
        <v>3988</v>
      </c>
      <c r="N3896" s="162">
        <v>4</v>
      </c>
      <c r="O3896" s="162">
        <v>4586.18</v>
      </c>
      <c r="P3896" s="92">
        <v>2021</v>
      </c>
    </row>
    <row r="3897" spans="1:16" s="89" customFormat="1" ht="15.75" customHeight="1" x14ac:dyDescent="0.25">
      <c r="A3897" s="124" t="s">
        <v>3395</v>
      </c>
      <c r="B3897" s="18" t="s">
        <v>3834</v>
      </c>
      <c r="C3897" s="91">
        <v>6747762.2300000004</v>
      </c>
      <c r="D3897" s="118"/>
      <c r="E3897" s="118"/>
      <c r="F3897" s="118"/>
      <c r="G3897" s="91">
        <f t="shared" si="53"/>
        <v>6747762.2300000004</v>
      </c>
      <c r="H3897" s="102">
        <v>44183</v>
      </c>
      <c r="I3897" s="120">
        <v>44247</v>
      </c>
      <c r="J3897" s="29"/>
      <c r="K3897" s="29"/>
      <c r="L3897" s="29"/>
      <c r="M3897" s="162" t="s">
        <v>3988</v>
      </c>
      <c r="N3897" s="162">
        <v>4</v>
      </c>
      <c r="O3897" s="162">
        <v>4541.3999999999996</v>
      </c>
      <c r="P3897" s="162">
        <v>2020</v>
      </c>
    </row>
    <row r="3898" spans="1:16" s="89" customFormat="1" ht="15.75" customHeight="1" x14ac:dyDescent="0.25">
      <c r="A3898" s="124" t="s">
        <v>3707</v>
      </c>
      <c r="B3898" s="18" t="s">
        <v>3834</v>
      </c>
      <c r="C3898" s="91">
        <v>424281.48</v>
      </c>
      <c r="D3898" s="118"/>
      <c r="E3898" s="118"/>
      <c r="F3898" s="118"/>
      <c r="G3898" s="91">
        <f t="shared" si="53"/>
        <v>424281.48</v>
      </c>
      <c r="H3898" s="102">
        <v>44103</v>
      </c>
      <c r="I3898" s="120">
        <v>44271</v>
      </c>
      <c r="J3898" s="29"/>
      <c r="K3898" s="29"/>
      <c r="L3898" s="29"/>
      <c r="M3898" s="162" t="s">
        <v>1229</v>
      </c>
      <c r="N3898" s="162">
        <v>1</v>
      </c>
      <c r="O3898" s="162">
        <v>859.7</v>
      </c>
      <c r="P3898" s="162">
        <v>2020</v>
      </c>
    </row>
    <row r="3899" spans="1:16" s="89" customFormat="1" ht="15.75" customHeight="1" x14ac:dyDescent="0.25">
      <c r="A3899" s="124" t="s">
        <v>3705</v>
      </c>
      <c r="B3899" s="18" t="s">
        <v>3834</v>
      </c>
      <c r="C3899" s="91">
        <v>2004576.23</v>
      </c>
      <c r="D3899" s="118"/>
      <c r="E3899" s="118"/>
      <c r="F3899" s="118"/>
      <c r="G3899" s="91">
        <f t="shared" si="53"/>
        <v>2004576.23</v>
      </c>
      <c r="H3899" s="102">
        <v>44127</v>
      </c>
      <c r="I3899" s="120">
        <v>44281</v>
      </c>
      <c r="J3899" s="29"/>
      <c r="K3899" s="29"/>
      <c r="L3899" s="29"/>
      <c r="M3899" s="162" t="s">
        <v>3831</v>
      </c>
      <c r="N3899" s="162">
        <v>3</v>
      </c>
      <c r="O3899" s="162">
        <v>684.5</v>
      </c>
      <c r="P3899" s="162">
        <v>2020</v>
      </c>
    </row>
    <row r="3900" spans="1:16" s="89" customFormat="1" ht="15.75" customHeight="1" x14ac:dyDescent="0.25">
      <c r="A3900" s="124" t="s">
        <v>3706</v>
      </c>
      <c r="B3900" s="18" t="s">
        <v>3834</v>
      </c>
      <c r="C3900" s="91">
        <v>304514.59999999998</v>
      </c>
      <c r="D3900" s="118"/>
      <c r="E3900" s="118"/>
      <c r="F3900" s="118"/>
      <c r="G3900" s="91">
        <f t="shared" si="53"/>
        <v>304514.59999999998</v>
      </c>
      <c r="H3900" s="102">
        <v>44103</v>
      </c>
      <c r="I3900" s="120">
        <v>44278</v>
      </c>
      <c r="J3900" s="29"/>
      <c r="K3900" s="29"/>
      <c r="L3900" s="29"/>
      <c r="M3900" s="162" t="s">
        <v>1229</v>
      </c>
      <c r="N3900" s="162">
        <v>1</v>
      </c>
      <c r="O3900" s="162">
        <v>1404.66</v>
      </c>
      <c r="P3900" s="162">
        <v>2020</v>
      </c>
    </row>
    <row r="3901" spans="1:16" s="89" customFormat="1" ht="15.75" customHeight="1" x14ac:dyDescent="0.25">
      <c r="A3901" s="124" t="s">
        <v>2693</v>
      </c>
      <c r="B3901" s="18" t="s">
        <v>3844</v>
      </c>
      <c r="C3901" s="91">
        <v>2977215.64</v>
      </c>
      <c r="D3901" s="118"/>
      <c r="E3901" s="118"/>
      <c r="F3901" s="118"/>
      <c r="G3901" s="91">
        <f t="shared" si="53"/>
        <v>2977215.64</v>
      </c>
      <c r="H3901" s="102">
        <v>44166</v>
      </c>
      <c r="I3901" s="120">
        <v>44229</v>
      </c>
      <c r="J3901" s="29"/>
      <c r="K3901" s="29"/>
      <c r="L3901" s="29"/>
      <c r="M3901" s="162" t="s">
        <v>3938</v>
      </c>
      <c r="N3901" s="162">
        <v>1</v>
      </c>
      <c r="O3901" s="162">
        <v>663.3</v>
      </c>
      <c r="P3901" s="162">
        <v>2020</v>
      </c>
    </row>
    <row r="3902" spans="1:16" s="89" customFormat="1" ht="15.75" customHeight="1" x14ac:dyDescent="0.25">
      <c r="A3902" s="124" t="s">
        <v>3354</v>
      </c>
      <c r="B3902" s="18" t="s">
        <v>2942</v>
      </c>
      <c r="C3902" s="91">
        <v>199600.25</v>
      </c>
      <c r="D3902" s="118"/>
      <c r="E3902" s="118"/>
      <c r="F3902" s="118"/>
      <c r="G3902" s="91">
        <f t="shared" si="53"/>
        <v>199600.25</v>
      </c>
      <c r="H3902" s="102">
        <v>44077</v>
      </c>
      <c r="I3902" s="120">
        <v>44267</v>
      </c>
      <c r="J3902" s="29"/>
      <c r="K3902" s="29"/>
      <c r="L3902" s="29"/>
      <c r="M3902" s="162" t="s">
        <v>2822</v>
      </c>
      <c r="N3902" s="162">
        <v>1</v>
      </c>
      <c r="O3902" s="162">
        <v>767</v>
      </c>
      <c r="P3902" s="162">
        <v>2020</v>
      </c>
    </row>
    <row r="3903" spans="1:16" s="89" customFormat="1" ht="15.75" customHeight="1" x14ac:dyDescent="0.25">
      <c r="A3903" s="124" t="s">
        <v>3210</v>
      </c>
      <c r="B3903" s="18" t="s">
        <v>694</v>
      </c>
      <c r="C3903" s="91">
        <v>1815311.61</v>
      </c>
      <c r="D3903" s="118"/>
      <c r="E3903" s="118"/>
      <c r="F3903" s="118"/>
      <c r="G3903" s="91">
        <f t="shared" si="53"/>
        <v>1815311.61</v>
      </c>
      <c r="H3903" s="102">
        <v>44148</v>
      </c>
      <c r="I3903" s="120">
        <v>44284</v>
      </c>
      <c r="J3903" s="29"/>
      <c r="K3903" s="29"/>
      <c r="L3903" s="29"/>
      <c r="M3903" s="162" t="s">
        <v>3606</v>
      </c>
      <c r="N3903" s="162">
        <v>1</v>
      </c>
      <c r="O3903" s="162">
        <v>711.8</v>
      </c>
      <c r="P3903" s="162">
        <v>2020</v>
      </c>
    </row>
    <row r="3904" spans="1:16" s="89" customFormat="1" ht="15.75" customHeight="1" x14ac:dyDescent="0.25">
      <c r="A3904" s="124" t="s">
        <v>3197</v>
      </c>
      <c r="B3904" s="18" t="s">
        <v>694</v>
      </c>
      <c r="C3904" s="91">
        <v>1514124.88</v>
      </c>
      <c r="D3904" s="118"/>
      <c r="E3904" s="118"/>
      <c r="F3904" s="118"/>
      <c r="G3904" s="91">
        <f t="shared" si="53"/>
        <v>1514124.88</v>
      </c>
      <c r="H3904" s="102">
        <v>44158</v>
      </c>
      <c r="I3904" s="120">
        <v>44284</v>
      </c>
      <c r="J3904" s="29"/>
      <c r="K3904" s="29"/>
      <c r="L3904" s="29"/>
      <c r="M3904" s="162" t="s">
        <v>3606</v>
      </c>
      <c r="N3904" s="162">
        <v>1</v>
      </c>
      <c r="O3904" s="162">
        <v>1656.8</v>
      </c>
      <c r="P3904" s="162">
        <v>2020</v>
      </c>
    </row>
    <row r="3905" spans="1:16" s="89" customFormat="1" ht="15.75" customHeight="1" x14ac:dyDescent="0.25">
      <c r="A3905" s="124" t="s">
        <v>3396</v>
      </c>
      <c r="B3905" s="18" t="s">
        <v>3940</v>
      </c>
      <c r="C3905" s="91">
        <v>2420275.77</v>
      </c>
      <c r="D3905" s="118"/>
      <c r="E3905" s="118"/>
      <c r="F3905" s="118"/>
      <c r="G3905" s="91">
        <f t="shared" si="53"/>
        <v>2420275.77</v>
      </c>
      <c r="H3905" s="102">
        <v>44232</v>
      </c>
      <c r="I3905" s="120">
        <v>44287</v>
      </c>
      <c r="J3905" s="29"/>
      <c r="K3905" s="29"/>
      <c r="L3905" s="29"/>
      <c r="M3905" s="162" t="s">
        <v>3938</v>
      </c>
      <c r="N3905" s="162">
        <v>1</v>
      </c>
      <c r="O3905" s="162">
        <v>618.1</v>
      </c>
      <c r="P3905" s="162">
        <v>2021</v>
      </c>
    </row>
    <row r="3906" spans="1:16" s="89" customFormat="1" ht="15.75" customHeight="1" x14ac:dyDescent="0.25">
      <c r="A3906" s="124" t="s">
        <v>3079</v>
      </c>
      <c r="B3906" s="18" t="s">
        <v>3947</v>
      </c>
      <c r="C3906" s="91">
        <v>1554111.6</v>
      </c>
      <c r="D3906" s="118"/>
      <c r="E3906" s="118"/>
      <c r="F3906" s="118"/>
      <c r="G3906" s="91">
        <f t="shared" si="53"/>
        <v>1554111.6</v>
      </c>
      <c r="H3906" s="102">
        <v>44161</v>
      </c>
      <c r="I3906" s="120">
        <v>44224</v>
      </c>
      <c r="J3906" s="29"/>
      <c r="K3906" s="29"/>
      <c r="L3906" s="29"/>
      <c r="M3906" s="162" t="s">
        <v>3939</v>
      </c>
      <c r="N3906" s="162">
        <v>2</v>
      </c>
      <c r="O3906" s="162">
        <v>670.4</v>
      </c>
      <c r="P3906" s="162">
        <v>2020</v>
      </c>
    </row>
    <row r="3907" spans="1:16" s="89" customFormat="1" ht="15.75" customHeight="1" x14ac:dyDescent="0.25">
      <c r="A3907" s="124" t="s">
        <v>2850</v>
      </c>
      <c r="B3907" s="18" t="s">
        <v>3572</v>
      </c>
      <c r="C3907" s="91">
        <v>3907715.04</v>
      </c>
      <c r="D3907" s="118"/>
      <c r="E3907" s="118"/>
      <c r="F3907" s="118"/>
      <c r="G3907" s="91">
        <f t="shared" si="53"/>
        <v>3907715.04</v>
      </c>
      <c r="H3907" s="102">
        <v>44173</v>
      </c>
      <c r="I3907" s="120">
        <v>44285</v>
      </c>
      <c r="J3907" s="29"/>
      <c r="K3907" s="29"/>
      <c r="L3907" s="29"/>
      <c r="M3907" s="162" t="s">
        <v>3938</v>
      </c>
      <c r="N3907" s="162">
        <v>1</v>
      </c>
      <c r="O3907" s="162">
        <v>2676.5</v>
      </c>
      <c r="P3907" s="162">
        <v>2020</v>
      </c>
    </row>
    <row r="3908" spans="1:16" s="89" customFormat="1" ht="15.75" customHeight="1" x14ac:dyDescent="0.25">
      <c r="A3908" s="124" t="s">
        <v>3337</v>
      </c>
      <c r="B3908" s="18" t="s">
        <v>447</v>
      </c>
      <c r="C3908" s="91">
        <v>3148250.77</v>
      </c>
      <c r="D3908" s="118"/>
      <c r="E3908" s="118"/>
      <c r="F3908" s="118"/>
      <c r="G3908" s="91">
        <f t="shared" si="53"/>
        <v>3148250.77</v>
      </c>
      <c r="H3908" s="102">
        <v>44169</v>
      </c>
      <c r="I3908" s="120">
        <v>44280</v>
      </c>
      <c r="J3908" s="29"/>
      <c r="K3908" s="29"/>
      <c r="L3908" s="29"/>
      <c r="M3908" s="162" t="s">
        <v>3937</v>
      </c>
      <c r="N3908" s="162">
        <v>1</v>
      </c>
      <c r="O3908" s="162">
        <v>844.5</v>
      </c>
      <c r="P3908" s="162">
        <v>2020</v>
      </c>
    </row>
    <row r="3909" spans="1:16" s="89" customFormat="1" ht="15.75" customHeight="1" x14ac:dyDescent="0.25">
      <c r="A3909" s="124" t="s">
        <v>3051</v>
      </c>
      <c r="B3909" s="18" t="s">
        <v>3840</v>
      </c>
      <c r="C3909" s="91">
        <v>1566699.41</v>
      </c>
      <c r="D3909" s="118"/>
      <c r="E3909" s="118"/>
      <c r="F3909" s="118"/>
      <c r="G3909" s="91">
        <f t="shared" si="53"/>
        <v>1566699.41</v>
      </c>
      <c r="H3909" s="102">
        <v>44162</v>
      </c>
      <c r="I3909" s="120">
        <v>44217</v>
      </c>
      <c r="J3909" s="29"/>
      <c r="K3909" s="29"/>
      <c r="L3909" s="29"/>
      <c r="M3909" s="162" t="s">
        <v>3938</v>
      </c>
      <c r="N3909" s="162">
        <v>1</v>
      </c>
      <c r="O3909" s="162">
        <v>402.1</v>
      </c>
      <c r="P3909" s="162">
        <v>2020</v>
      </c>
    </row>
    <row r="3910" spans="1:16" s="89" customFormat="1" ht="15.75" customHeight="1" x14ac:dyDescent="0.25">
      <c r="A3910" s="124" t="s">
        <v>3739</v>
      </c>
      <c r="B3910" s="18" t="s">
        <v>3840</v>
      </c>
      <c r="C3910" s="91">
        <v>4303958.9400000004</v>
      </c>
      <c r="D3910" s="118"/>
      <c r="E3910" s="118"/>
      <c r="F3910" s="118"/>
      <c r="G3910" s="91">
        <f t="shared" si="53"/>
        <v>4303958.9400000004</v>
      </c>
      <c r="H3910" s="102">
        <v>44194</v>
      </c>
      <c r="I3910" s="120">
        <v>44243</v>
      </c>
      <c r="J3910" s="29"/>
      <c r="K3910" s="29"/>
      <c r="L3910" s="29"/>
      <c r="M3910" s="162" t="s">
        <v>3938</v>
      </c>
      <c r="N3910" s="162">
        <v>1</v>
      </c>
      <c r="O3910" s="162">
        <v>1655</v>
      </c>
      <c r="P3910" s="162">
        <v>2020</v>
      </c>
    </row>
    <row r="3911" spans="1:16" s="89" customFormat="1" ht="15.75" customHeight="1" x14ac:dyDescent="0.25">
      <c r="A3911" s="124" t="s">
        <v>3749</v>
      </c>
      <c r="B3911" s="18" t="s">
        <v>245</v>
      </c>
      <c r="C3911" s="91">
        <v>289187.83</v>
      </c>
      <c r="D3911" s="118"/>
      <c r="E3911" s="118"/>
      <c r="F3911" s="118"/>
      <c r="G3911" s="91">
        <f t="shared" si="53"/>
        <v>289187.83</v>
      </c>
      <c r="H3911" s="102">
        <v>44257</v>
      </c>
      <c r="I3911" s="120">
        <v>44294</v>
      </c>
      <c r="J3911" s="29"/>
      <c r="K3911" s="29"/>
      <c r="L3911" s="29"/>
      <c r="M3911" s="162" t="s">
        <v>3829</v>
      </c>
      <c r="N3911" s="162">
        <v>1</v>
      </c>
      <c r="O3911" s="162">
        <v>621.29999999999995</v>
      </c>
      <c r="P3911" s="162">
        <v>2021</v>
      </c>
    </row>
    <row r="3912" spans="1:16" s="89" customFormat="1" ht="15.75" customHeight="1" x14ac:dyDescent="0.25">
      <c r="A3912" s="124" t="s">
        <v>3692</v>
      </c>
      <c r="B3912" s="18" t="s">
        <v>3834</v>
      </c>
      <c r="C3912" s="91">
        <v>6427296.0999999996</v>
      </c>
      <c r="D3912" s="118"/>
      <c r="E3912" s="118"/>
      <c r="F3912" s="118"/>
      <c r="G3912" s="91">
        <f t="shared" si="53"/>
        <v>6427296.0999999996</v>
      </c>
      <c r="H3912" s="102">
        <v>44237</v>
      </c>
      <c r="I3912" s="120">
        <v>44284</v>
      </c>
      <c r="J3912" s="29"/>
      <c r="K3912" s="29"/>
      <c r="L3912" s="29"/>
      <c r="M3912" s="162" t="s">
        <v>3988</v>
      </c>
      <c r="N3912" s="162">
        <v>4</v>
      </c>
      <c r="O3912" s="162">
        <v>4471.6400000000003</v>
      </c>
      <c r="P3912" s="92">
        <v>2021</v>
      </c>
    </row>
    <row r="3913" spans="1:16" s="89" customFormat="1" ht="15.75" customHeight="1" x14ac:dyDescent="0.25">
      <c r="A3913" s="119" t="s">
        <v>3741</v>
      </c>
      <c r="B3913" s="18" t="s">
        <v>3838</v>
      </c>
      <c r="C3913" s="91">
        <v>2055880.8</v>
      </c>
      <c r="D3913" s="118"/>
      <c r="E3913" s="118"/>
      <c r="F3913" s="118"/>
      <c r="G3913" s="91">
        <f t="shared" si="53"/>
        <v>2055880.8</v>
      </c>
      <c r="H3913" s="102">
        <v>44195</v>
      </c>
      <c r="I3913" s="120">
        <v>44246</v>
      </c>
      <c r="J3913" s="29"/>
      <c r="K3913" s="29"/>
      <c r="L3913" s="29"/>
      <c r="M3913" s="133" t="s">
        <v>3938</v>
      </c>
      <c r="N3913" s="162">
        <v>1</v>
      </c>
      <c r="O3913" s="162">
        <v>500</v>
      </c>
      <c r="P3913" s="162">
        <v>2020</v>
      </c>
    </row>
    <row r="3914" spans="1:16" s="89" customFormat="1" ht="15.75" customHeight="1" x14ac:dyDescent="0.25">
      <c r="A3914" s="119" t="s">
        <v>3235</v>
      </c>
      <c r="B3914" s="18" t="s">
        <v>3838</v>
      </c>
      <c r="C3914" s="91">
        <v>2216476.7999999998</v>
      </c>
      <c r="D3914" s="118"/>
      <c r="E3914" s="118"/>
      <c r="F3914" s="118"/>
      <c r="G3914" s="91">
        <f t="shared" si="53"/>
        <v>2216476.7999999998</v>
      </c>
      <c r="H3914" s="102">
        <v>44193</v>
      </c>
      <c r="I3914" s="120">
        <v>44272</v>
      </c>
      <c r="J3914" s="29"/>
      <c r="K3914" s="29"/>
      <c r="L3914" s="29"/>
      <c r="M3914" s="133" t="s">
        <v>3938</v>
      </c>
      <c r="N3914" s="162">
        <v>1</v>
      </c>
      <c r="O3914" s="162">
        <v>502.6</v>
      </c>
      <c r="P3914" s="162">
        <v>2020</v>
      </c>
    </row>
    <row r="3915" spans="1:16" s="89" customFormat="1" ht="15.75" customHeight="1" x14ac:dyDescent="0.25">
      <c r="A3915" s="124" t="s">
        <v>3301</v>
      </c>
      <c r="B3915" s="18" t="s">
        <v>3996</v>
      </c>
      <c r="C3915" s="91">
        <v>3031330.54</v>
      </c>
      <c r="D3915" s="118"/>
      <c r="E3915" s="118"/>
      <c r="F3915" s="118"/>
      <c r="G3915" s="91">
        <f t="shared" si="53"/>
        <v>3031330.54</v>
      </c>
      <c r="H3915" s="102">
        <v>44285</v>
      </c>
      <c r="I3915" s="120">
        <v>44295</v>
      </c>
      <c r="J3915" s="29"/>
      <c r="K3915" s="29"/>
      <c r="L3915" s="29"/>
      <c r="M3915" s="162" t="s">
        <v>3938</v>
      </c>
      <c r="N3915" s="162">
        <v>1</v>
      </c>
      <c r="O3915" s="162">
        <v>739.9</v>
      </c>
      <c r="P3915" s="162">
        <v>2021</v>
      </c>
    </row>
    <row r="3916" spans="1:16" s="89" customFormat="1" ht="15.75" customHeight="1" x14ac:dyDescent="0.25">
      <c r="A3916" s="124" t="s">
        <v>3298</v>
      </c>
      <c r="B3916" s="18" t="s">
        <v>2942</v>
      </c>
      <c r="C3916" s="91">
        <v>9053632.8200000003</v>
      </c>
      <c r="D3916" s="118"/>
      <c r="E3916" s="118"/>
      <c r="F3916" s="118"/>
      <c r="G3916" s="91">
        <f t="shared" si="53"/>
        <v>9053632.8200000003</v>
      </c>
      <c r="H3916" s="102">
        <v>44071</v>
      </c>
      <c r="I3916" s="120">
        <v>44252</v>
      </c>
      <c r="J3916" s="29"/>
      <c r="K3916" s="29"/>
      <c r="L3916" s="29"/>
      <c r="M3916" s="162" t="s">
        <v>3828</v>
      </c>
      <c r="N3916" s="162">
        <v>5</v>
      </c>
      <c r="O3916" s="162">
        <v>3500.1</v>
      </c>
      <c r="P3916" s="162">
        <v>2020</v>
      </c>
    </row>
    <row r="3917" spans="1:16" s="89" customFormat="1" ht="15.75" customHeight="1" x14ac:dyDescent="0.25">
      <c r="A3917" s="124" t="s">
        <v>3154</v>
      </c>
      <c r="B3917" s="18" t="s">
        <v>3841</v>
      </c>
      <c r="C3917" s="91">
        <v>2332681.89</v>
      </c>
      <c r="D3917" s="118"/>
      <c r="E3917" s="118"/>
      <c r="F3917" s="118"/>
      <c r="G3917" s="91">
        <f t="shared" si="53"/>
        <v>2332681.89</v>
      </c>
      <c r="H3917" s="102">
        <v>44074</v>
      </c>
      <c r="I3917" s="120">
        <v>44281</v>
      </c>
      <c r="J3917" s="29"/>
      <c r="K3917" s="29"/>
      <c r="L3917" s="29"/>
      <c r="M3917" s="162" t="s">
        <v>3582</v>
      </c>
      <c r="N3917" s="162">
        <v>5</v>
      </c>
      <c r="O3917" s="162">
        <v>823.9</v>
      </c>
      <c r="P3917" s="162">
        <v>2020</v>
      </c>
    </row>
    <row r="3918" spans="1:16" s="89" customFormat="1" ht="15.75" customHeight="1" x14ac:dyDescent="0.25">
      <c r="A3918" s="124" t="s">
        <v>3708</v>
      </c>
      <c r="B3918" s="18" t="s">
        <v>3834</v>
      </c>
      <c r="C3918" s="91">
        <v>189837.7</v>
      </c>
      <c r="D3918" s="118"/>
      <c r="E3918" s="118"/>
      <c r="F3918" s="118"/>
      <c r="G3918" s="91">
        <f t="shared" si="53"/>
        <v>189837.7</v>
      </c>
      <c r="H3918" s="102">
        <v>44133</v>
      </c>
      <c r="I3918" s="120">
        <v>44278</v>
      </c>
      <c r="J3918" s="29"/>
      <c r="K3918" s="29"/>
      <c r="L3918" s="29"/>
      <c r="M3918" s="162" t="s">
        <v>1229</v>
      </c>
      <c r="N3918" s="162">
        <v>1</v>
      </c>
      <c r="O3918" s="162">
        <v>1043.5</v>
      </c>
      <c r="P3918" s="162">
        <v>2020</v>
      </c>
    </row>
    <row r="3919" spans="1:16" s="89" customFormat="1" ht="15.75" customHeight="1" x14ac:dyDescent="0.25">
      <c r="A3919" s="119" t="s">
        <v>3381</v>
      </c>
      <c r="B3919" s="18" t="s">
        <v>63</v>
      </c>
      <c r="C3919" s="91">
        <v>4053558.18</v>
      </c>
      <c r="D3919" s="118"/>
      <c r="E3919" s="118"/>
      <c r="F3919" s="118"/>
      <c r="G3919" s="91">
        <f t="shared" si="53"/>
        <v>4053558.18</v>
      </c>
      <c r="H3919" s="102">
        <v>44195</v>
      </c>
      <c r="I3919" s="120">
        <v>44299</v>
      </c>
      <c r="J3919" s="29"/>
      <c r="K3919" s="29"/>
      <c r="L3919" s="29"/>
      <c r="M3919" s="133" t="s">
        <v>3938</v>
      </c>
      <c r="N3919" s="162">
        <v>1</v>
      </c>
      <c r="O3919" s="162">
        <v>919.8</v>
      </c>
      <c r="P3919" s="162">
        <v>2020</v>
      </c>
    </row>
    <row r="3920" spans="1:16" s="89" customFormat="1" ht="15.75" customHeight="1" x14ac:dyDescent="0.25">
      <c r="A3920" s="124" t="s">
        <v>3398</v>
      </c>
      <c r="B3920" s="18" t="s">
        <v>3532</v>
      </c>
      <c r="C3920" s="91">
        <v>1940880</v>
      </c>
      <c r="D3920" s="118"/>
      <c r="E3920" s="118"/>
      <c r="F3920" s="118"/>
      <c r="G3920" s="91">
        <f t="shared" si="53"/>
        <v>1940880</v>
      </c>
      <c r="H3920" s="102">
        <v>44179</v>
      </c>
      <c r="I3920" s="120">
        <v>44243</v>
      </c>
      <c r="J3920" s="29"/>
      <c r="K3920" s="29"/>
      <c r="L3920" s="29"/>
      <c r="M3920" s="29" t="s">
        <v>3937</v>
      </c>
      <c r="N3920" s="162">
        <v>1</v>
      </c>
      <c r="O3920" s="162">
        <v>835</v>
      </c>
      <c r="P3920" s="162">
        <v>2020</v>
      </c>
    </row>
    <row r="3921" spans="1:16" s="89" customFormat="1" ht="15.75" customHeight="1" x14ac:dyDescent="0.25">
      <c r="A3921" s="124" t="s">
        <v>3080</v>
      </c>
      <c r="B3921" s="18" t="s">
        <v>447</v>
      </c>
      <c r="C3921" s="91">
        <v>1144330.8</v>
      </c>
      <c r="D3921" s="118"/>
      <c r="E3921" s="118"/>
      <c r="F3921" s="118"/>
      <c r="G3921" s="91">
        <f t="shared" si="53"/>
        <v>1144330.8</v>
      </c>
      <c r="H3921" s="102">
        <v>44179</v>
      </c>
      <c r="I3921" s="120">
        <v>44288</v>
      </c>
      <c r="J3921" s="29"/>
      <c r="K3921" s="29"/>
      <c r="L3921" s="29"/>
      <c r="M3921" s="29" t="s">
        <v>3957</v>
      </c>
      <c r="N3921" s="162">
        <v>2</v>
      </c>
      <c r="O3921" s="162">
        <v>645.9</v>
      </c>
      <c r="P3921" s="162">
        <v>2020</v>
      </c>
    </row>
    <row r="3922" spans="1:16" s="89" customFormat="1" ht="15.75" customHeight="1" x14ac:dyDescent="0.25">
      <c r="A3922" s="124" t="s">
        <v>3267</v>
      </c>
      <c r="B3922" s="18" t="s">
        <v>3083</v>
      </c>
      <c r="C3922" s="91">
        <v>260494.59</v>
      </c>
      <c r="D3922" s="118"/>
      <c r="E3922" s="118"/>
      <c r="F3922" s="118"/>
      <c r="G3922" s="91">
        <f t="shared" si="53"/>
        <v>260494.59</v>
      </c>
      <c r="H3922" s="102">
        <v>44190</v>
      </c>
      <c r="I3922" s="120">
        <v>44271</v>
      </c>
      <c r="J3922" s="29"/>
      <c r="K3922" s="29"/>
      <c r="L3922" s="29"/>
      <c r="M3922" s="138" t="s">
        <v>724</v>
      </c>
      <c r="N3922" s="162">
        <v>1</v>
      </c>
      <c r="O3922" s="162">
        <v>542.9</v>
      </c>
      <c r="P3922" s="162">
        <v>2020</v>
      </c>
    </row>
    <row r="3923" spans="1:16" s="89" customFormat="1" ht="15.75" customHeight="1" x14ac:dyDescent="0.25">
      <c r="A3923" s="124" t="s">
        <v>3270</v>
      </c>
      <c r="B3923" s="18" t="s">
        <v>3589</v>
      </c>
      <c r="C3923" s="91">
        <v>1849804.64</v>
      </c>
      <c r="D3923" s="118"/>
      <c r="E3923" s="118"/>
      <c r="F3923" s="118"/>
      <c r="G3923" s="91">
        <f t="shared" si="53"/>
        <v>1849804.64</v>
      </c>
      <c r="H3923" s="102">
        <v>44118</v>
      </c>
      <c r="I3923" s="120">
        <v>44146</v>
      </c>
      <c r="J3923" s="29"/>
      <c r="K3923" s="29"/>
      <c r="L3923" s="29"/>
      <c r="M3923" s="138" t="s">
        <v>5</v>
      </c>
      <c r="N3923" s="162">
        <v>1</v>
      </c>
      <c r="O3923" s="162">
        <v>1286.7</v>
      </c>
      <c r="P3923" s="162">
        <v>2020</v>
      </c>
    </row>
    <row r="3924" spans="1:16" s="89" customFormat="1" ht="15.75" customHeight="1" x14ac:dyDescent="0.25">
      <c r="A3924" s="124" t="s">
        <v>2928</v>
      </c>
      <c r="B3924" s="18" t="s">
        <v>3589</v>
      </c>
      <c r="C3924" s="91">
        <v>1359595.68</v>
      </c>
      <c r="D3924" s="118"/>
      <c r="E3924" s="118"/>
      <c r="F3924" s="118"/>
      <c r="G3924" s="91">
        <f t="shared" si="53"/>
        <v>1359595.68</v>
      </c>
      <c r="H3924" s="102">
        <v>44075</v>
      </c>
      <c r="I3924" s="120">
        <v>44146</v>
      </c>
      <c r="J3924" s="29"/>
      <c r="K3924" s="29"/>
      <c r="L3924" s="29"/>
      <c r="M3924" s="138" t="s">
        <v>3976</v>
      </c>
      <c r="N3924" s="162">
        <v>2</v>
      </c>
      <c r="O3924" s="162">
        <v>629</v>
      </c>
      <c r="P3924" s="162">
        <v>2020</v>
      </c>
    </row>
    <row r="3925" spans="1:16" s="89" customFormat="1" ht="15.75" customHeight="1" x14ac:dyDescent="0.25">
      <c r="A3925" s="124" t="s">
        <v>3358</v>
      </c>
      <c r="B3925" s="18" t="s">
        <v>2942</v>
      </c>
      <c r="C3925" s="91">
        <v>1028326.97</v>
      </c>
      <c r="D3925" s="118"/>
      <c r="E3925" s="118"/>
      <c r="F3925" s="118"/>
      <c r="G3925" s="91">
        <f t="shared" si="53"/>
        <v>1028326.97</v>
      </c>
      <c r="H3925" s="102">
        <v>44057</v>
      </c>
      <c r="I3925" s="120">
        <v>44293</v>
      </c>
      <c r="J3925" s="29"/>
      <c r="K3925" s="29"/>
      <c r="L3925" s="29"/>
      <c r="M3925" s="138" t="s">
        <v>3833</v>
      </c>
      <c r="N3925" s="162">
        <v>3</v>
      </c>
      <c r="O3925" s="162">
        <v>660.6</v>
      </c>
      <c r="P3925" s="162">
        <v>2020</v>
      </c>
    </row>
    <row r="3926" spans="1:16" s="89" customFormat="1" ht="15.75" customHeight="1" x14ac:dyDescent="0.25">
      <c r="A3926" s="124" t="s">
        <v>3297</v>
      </c>
      <c r="B3926" s="18" t="s">
        <v>2942</v>
      </c>
      <c r="C3926" s="91">
        <v>8683585.4399999995</v>
      </c>
      <c r="D3926" s="118"/>
      <c r="E3926" s="118"/>
      <c r="F3926" s="118"/>
      <c r="G3926" s="91">
        <f t="shared" si="53"/>
        <v>8683585.4399999995</v>
      </c>
      <c r="H3926" s="102">
        <v>44071</v>
      </c>
      <c r="I3926" s="120">
        <v>44243</v>
      </c>
      <c r="J3926" s="29"/>
      <c r="K3926" s="29"/>
      <c r="L3926" s="29"/>
      <c r="M3926" s="138" t="s">
        <v>3821</v>
      </c>
      <c r="N3926" s="162">
        <v>5</v>
      </c>
      <c r="O3926" s="162">
        <v>3498.1</v>
      </c>
      <c r="P3926" s="162">
        <v>2020</v>
      </c>
    </row>
    <row r="3927" spans="1:16" s="89" customFormat="1" ht="15.75" customHeight="1" x14ac:dyDescent="0.25">
      <c r="A3927" s="124" t="s">
        <v>3209</v>
      </c>
      <c r="B3927" s="18" t="s">
        <v>694</v>
      </c>
      <c r="C3927" s="91">
        <v>2041027.46</v>
      </c>
      <c r="D3927" s="118"/>
      <c r="E3927" s="118"/>
      <c r="F3927" s="118"/>
      <c r="G3927" s="91">
        <f t="shared" si="53"/>
        <v>2041027.46</v>
      </c>
      <c r="H3927" s="102">
        <v>44186</v>
      </c>
      <c r="I3927" s="120">
        <v>44335</v>
      </c>
      <c r="J3927" s="29"/>
      <c r="K3927" s="29"/>
      <c r="L3927" s="29"/>
      <c r="M3927" s="138" t="s">
        <v>3606</v>
      </c>
      <c r="N3927" s="162">
        <v>1</v>
      </c>
      <c r="O3927" s="162">
        <v>705.9</v>
      </c>
      <c r="P3927" s="162">
        <v>2020</v>
      </c>
    </row>
    <row r="3928" spans="1:16" s="89" customFormat="1" ht="15.75" customHeight="1" x14ac:dyDescent="0.25">
      <c r="A3928" s="124" t="s">
        <v>3353</v>
      </c>
      <c r="B3928" s="18" t="s">
        <v>3923</v>
      </c>
      <c r="C3928" s="91">
        <v>738131.56</v>
      </c>
      <c r="D3928" s="118"/>
      <c r="E3928" s="118"/>
      <c r="F3928" s="118"/>
      <c r="G3928" s="91">
        <f t="shared" si="53"/>
        <v>738131.56</v>
      </c>
      <c r="H3928" s="102">
        <v>44089</v>
      </c>
      <c r="I3928" s="120">
        <v>44334</v>
      </c>
      <c r="J3928" s="29"/>
      <c r="K3928" s="29"/>
      <c r="L3928" s="29"/>
      <c r="M3928" s="138" t="s">
        <v>1161</v>
      </c>
      <c r="N3928" s="162">
        <v>1</v>
      </c>
      <c r="O3928" s="162">
        <v>583.5</v>
      </c>
      <c r="P3928" s="162">
        <v>2020</v>
      </c>
    </row>
    <row r="3929" spans="1:16" s="89" customFormat="1" ht="15.75" customHeight="1" x14ac:dyDescent="0.25">
      <c r="A3929" s="124" t="s">
        <v>3335</v>
      </c>
      <c r="B3929" s="18" t="s">
        <v>3923</v>
      </c>
      <c r="C3929" s="91">
        <v>3608672.44</v>
      </c>
      <c r="D3929" s="118"/>
      <c r="E3929" s="118"/>
      <c r="F3929" s="118"/>
      <c r="G3929" s="91">
        <f t="shared" si="53"/>
        <v>3608672.44</v>
      </c>
      <c r="H3929" s="102">
        <v>44323</v>
      </c>
      <c r="I3929" s="120">
        <v>44334</v>
      </c>
      <c r="J3929" s="29"/>
      <c r="K3929" s="29"/>
      <c r="L3929" s="29"/>
      <c r="M3929" s="138" t="s">
        <v>3606</v>
      </c>
      <c r="N3929" s="162">
        <v>1</v>
      </c>
      <c r="O3929" s="162">
        <v>782</v>
      </c>
      <c r="P3929" s="162">
        <v>2021</v>
      </c>
    </row>
    <row r="3930" spans="1:16" s="89" customFormat="1" ht="15.75" customHeight="1" x14ac:dyDescent="0.25">
      <c r="A3930" s="124" t="s">
        <v>3667</v>
      </c>
      <c r="B3930" s="18" t="s">
        <v>3942</v>
      </c>
      <c r="C3930" s="91">
        <v>3045603.98</v>
      </c>
      <c r="D3930" s="118"/>
      <c r="E3930" s="118"/>
      <c r="F3930" s="118"/>
      <c r="G3930" s="91">
        <f t="shared" si="53"/>
        <v>3045603.98</v>
      </c>
      <c r="H3930" s="102">
        <v>44162</v>
      </c>
      <c r="I3930" s="120">
        <v>44224</v>
      </c>
      <c r="J3930" s="29"/>
      <c r="K3930" s="29"/>
      <c r="L3930" s="29"/>
      <c r="M3930" s="138" t="s">
        <v>3938</v>
      </c>
      <c r="N3930" s="162">
        <v>1</v>
      </c>
      <c r="O3930" s="162">
        <v>722.5</v>
      </c>
      <c r="P3930" s="162">
        <v>2020</v>
      </c>
    </row>
    <row r="3931" spans="1:16" s="89" customFormat="1" ht="15.75" customHeight="1" x14ac:dyDescent="0.25">
      <c r="A3931" s="124" t="s">
        <v>3669</v>
      </c>
      <c r="B3931" s="18" t="s">
        <v>3942</v>
      </c>
      <c r="C3931" s="91">
        <v>3573673.5</v>
      </c>
      <c r="D3931" s="118"/>
      <c r="E3931" s="118"/>
      <c r="F3931" s="118"/>
      <c r="G3931" s="91">
        <f t="shared" si="53"/>
        <v>3573673.5</v>
      </c>
      <c r="H3931" s="102">
        <v>44190</v>
      </c>
      <c r="I3931" s="120">
        <v>44342</v>
      </c>
      <c r="J3931" s="29"/>
      <c r="K3931" s="29"/>
      <c r="L3931" s="29"/>
      <c r="M3931" s="138" t="s">
        <v>3938</v>
      </c>
      <c r="N3931" s="162">
        <v>1</v>
      </c>
      <c r="O3931" s="162">
        <v>860.6</v>
      </c>
      <c r="P3931" s="162">
        <v>2020</v>
      </c>
    </row>
    <row r="3932" spans="1:16" s="89" customFormat="1" ht="15.75" customHeight="1" x14ac:dyDescent="0.25">
      <c r="A3932" s="124" t="s">
        <v>3671</v>
      </c>
      <c r="B3932" s="18" t="s">
        <v>3942</v>
      </c>
      <c r="C3932" s="91">
        <v>3266634.61</v>
      </c>
      <c r="D3932" s="118"/>
      <c r="E3932" s="118"/>
      <c r="F3932" s="118"/>
      <c r="G3932" s="91">
        <f t="shared" si="53"/>
        <v>3266634.61</v>
      </c>
      <c r="H3932" s="102">
        <v>44190</v>
      </c>
      <c r="I3932" s="120">
        <v>44342</v>
      </c>
      <c r="J3932" s="29"/>
      <c r="K3932" s="29"/>
      <c r="L3932" s="29"/>
      <c r="M3932" s="138" t="s">
        <v>3938</v>
      </c>
      <c r="N3932" s="162">
        <v>1</v>
      </c>
      <c r="O3932" s="162">
        <v>870.2</v>
      </c>
      <c r="P3932" s="162">
        <v>2020</v>
      </c>
    </row>
    <row r="3933" spans="1:16" s="89" customFormat="1" ht="15.75" customHeight="1" x14ac:dyDescent="0.25">
      <c r="A3933" s="124" t="s">
        <v>3668</v>
      </c>
      <c r="B3933" s="18" t="s">
        <v>3942</v>
      </c>
      <c r="C3933" s="91">
        <v>3787423.18</v>
      </c>
      <c r="D3933" s="118"/>
      <c r="E3933" s="118"/>
      <c r="F3933" s="118"/>
      <c r="G3933" s="91">
        <f t="shared" si="53"/>
        <v>3787423.18</v>
      </c>
      <c r="H3933" s="102">
        <v>44162</v>
      </c>
      <c r="I3933" s="120">
        <v>44224</v>
      </c>
      <c r="J3933" s="29"/>
      <c r="K3933" s="29"/>
      <c r="L3933" s="29"/>
      <c r="M3933" s="138" t="s">
        <v>3938</v>
      </c>
      <c r="N3933" s="162">
        <v>1</v>
      </c>
      <c r="O3933" s="162">
        <v>901</v>
      </c>
      <c r="P3933" s="162">
        <v>2020</v>
      </c>
    </row>
    <row r="3934" spans="1:16" s="89" customFormat="1" ht="15.75" customHeight="1" x14ac:dyDescent="0.25">
      <c r="A3934" s="124" t="s">
        <v>3188</v>
      </c>
      <c r="B3934" s="18" t="s">
        <v>3838</v>
      </c>
      <c r="C3934" s="91">
        <v>2447454</v>
      </c>
      <c r="D3934" s="118"/>
      <c r="E3934" s="118"/>
      <c r="F3934" s="118"/>
      <c r="G3934" s="91">
        <f t="shared" ref="G3934:G3997" si="54">C3934-D3934+F3934</f>
        <v>2447454</v>
      </c>
      <c r="H3934" s="102">
        <v>44229</v>
      </c>
      <c r="I3934" s="120">
        <v>44321</v>
      </c>
      <c r="J3934" s="29"/>
      <c r="K3934" s="29"/>
      <c r="L3934" s="29"/>
      <c r="M3934" s="138" t="s">
        <v>3938</v>
      </c>
      <c r="N3934" s="162">
        <v>1</v>
      </c>
      <c r="O3934" s="162">
        <v>632.5</v>
      </c>
      <c r="P3934" s="162">
        <v>2021</v>
      </c>
    </row>
    <row r="3935" spans="1:16" s="89" customFormat="1" ht="15.75" customHeight="1" x14ac:dyDescent="0.25">
      <c r="A3935" s="124" t="s">
        <v>3054</v>
      </c>
      <c r="B3935" s="18" t="s">
        <v>3532</v>
      </c>
      <c r="C3935" s="91">
        <v>2265720</v>
      </c>
      <c r="D3935" s="118"/>
      <c r="E3935" s="118"/>
      <c r="F3935" s="118"/>
      <c r="G3935" s="91">
        <f t="shared" si="54"/>
        <v>2265720</v>
      </c>
      <c r="H3935" s="102">
        <v>44183</v>
      </c>
      <c r="I3935" s="120">
        <v>44285</v>
      </c>
      <c r="J3935" s="29"/>
      <c r="K3935" s="29"/>
      <c r="L3935" s="29"/>
      <c r="M3935" s="138" t="s">
        <v>3957</v>
      </c>
      <c r="N3935" s="162">
        <v>2</v>
      </c>
      <c r="O3935" s="162">
        <v>826.5</v>
      </c>
      <c r="P3935" s="162">
        <v>2020</v>
      </c>
    </row>
    <row r="3936" spans="1:16" s="89" customFormat="1" ht="15.75" customHeight="1" x14ac:dyDescent="0.25">
      <c r="A3936" s="124" t="s">
        <v>3076</v>
      </c>
      <c r="B3936" s="18" t="s">
        <v>3840</v>
      </c>
      <c r="C3936" s="91">
        <v>6591830.0899999999</v>
      </c>
      <c r="D3936" s="118"/>
      <c r="E3936" s="118"/>
      <c r="F3936" s="118"/>
      <c r="G3936" s="91">
        <f t="shared" si="54"/>
        <v>6591830.0899999999</v>
      </c>
      <c r="H3936" s="102">
        <v>44179</v>
      </c>
      <c r="I3936" s="120">
        <v>44239</v>
      </c>
      <c r="J3936" s="29"/>
      <c r="K3936" s="29"/>
      <c r="L3936" s="29"/>
      <c r="M3936" s="138" t="s">
        <v>3938</v>
      </c>
      <c r="N3936" s="162">
        <v>1</v>
      </c>
      <c r="O3936" s="162">
        <v>5138.7</v>
      </c>
      <c r="P3936" s="162">
        <v>2020</v>
      </c>
    </row>
    <row r="3937" spans="1:16" s="89" customFormat="1" ht="15.75" customHeight="1" x14ac:dyDescent="0.25">
      <c r="A3937" s="124" t="s">
        <v>3225</v>
      </c>
      <c r="B3937" s="18" t="s">
        <v>3946</v>
      </c>
      <c r="C3937" s="91">
        <v>2291702.4</v>
      </c>
      <c r="D3937" s="118"/>
      <c r="E3937" s="118"/>
      <c r="F3937" s="118"/>
      <c r="G3937" s="91">
        <f t="shared" si="54"/>
        <v>2291702.4</v>
      </c>
      <c r="H3937" s="102">
        <v>44172</v>
      </c>
      <c r="I3937" s="120">
        <v>44190</v>
      </c>
      <c r="J3937" s="29"/>
      <c r="K3937" s="29"/>
      <c r="L3937" s="29"/>
      <c r="M3937" s="138" t="s">
        <v>3939</v>
      </c>
      <c r="N3937" s="162">
        <v>2</v>
      </c>
      <c r="O3937" s="162">
        <v>468.7</v>
      </c>
      <c r="P3937" s="162">
        <v>2020</v>
      </c>
    </row>
    <row r="3938" spans="1:16" s="89" customFormat="1" ht="15.75" customHeight="1" x14ac:dyDescent="0.25">
      <c r="A3938" s="124" t="s">
        <v>3228</v>
      </c>
      <c r="B3938" s="18" t="s">
        <v>3946</v>
      </c>
      <c r="C3938" s="91">
        <v>2206512.69</v>
      </c>
      <c r="D3938" s="118"/>
      <c r="E3938" s="118"/>
      <c r="F3938" s="118"/>
      <c r="G3938" s="91">
        <f t="shared" si="54"/>
        <v>2206512.69</v>
      </c>
      <c r="H3938" s="102">
        <v>44168</v>
      </c>
      <c r="I3938" s="120">
        <v>44189</v>
      </c>
      <c r="J3938" s="29"/>
      <c r="K3938" s="29"/>
      <c r="L3938" s="29"/>
      <c r="M3938" s="138" t="s">
        <v>3939</v>
      </c>
      <c r="N3938" s="162">
        <v>2</v>
      </c>
      <c r="O3938" s="162">
        <v>465.8</v>
      </c>
      <c r="P3938" s="162">
        <v>2020</v>
      </c>
    </row>
    <row r="3939" spans="1:16" s="89" customFormat="1" ht="15.75" customHeight="1" x14ac:dyDescent="0.25">
      <c r="A3939" s="124" t="s">
        <v>3226</v>
      </c>
      <c r="B3939" s="18" t="s">
        <v>3946</v>
      </c>
      <c r="C3939" s="91">
        <v>2229609.89</v>
      </c>
      <c r="D3939" s="118"/>
      <c r="E3939" s="118"/>
      <c r="F3939" s="118"/>
      <c r="G3939" s="91">
        <f t="shared" si="54"/>
        <v>2229609.89</v>
      </c>
      <c r="H3939" s="102">
        <v>44172</v>
      </c>
      <c r="I3939" s="120">
        <v>44190</v>
      </c>
      <c r="J3939" s="29"/>
      <c r="K3939" s="29"/>
      <c r="L3939" s="29"/>
      <c r="M3939" s="138" t="s">
        <v>3939</v>
      </c>
      <c r="N3939" s="162">
        <v>2</v>
      </c>
      <c r="O3939" s="162">
        <v>471.4</v>
      </c>
      <c r="P3939" s="162">
        <v>2020</v>
      </c>
    </row>
    <row r="3940" spans="1:16" s="89" customFormat="1" ht="15.75" customHeight="1" x14ac:dyDescent="0.25">
      <c r="A3940" s="124" t="s">
        <v>3229</v>
      </c>
      <c r="B3940" s="18" t="s">
        <v>3946</v>
      </c>
      <c r="C3940" s="91">
        <v>2212838.3999999999</v>
      </c>
      <c r="D3940" s="118"/>
      <c r="E3940" s="118"/>
      <c r="F3940" s="118"/>
      <c r="G3940" s="91">
        <f t="shared" si="54"/>
        <v>2212838.3999999999</v>
      </c>
      <c r="H3940" s="102">
        <v>44172</v>
      </c>
      <c r="I3940" s="120">
        <v>44190</v>
      </c>
      <c r="J3940" s="29"/>
      <c r="K3940" s="29"/>
      <c r="L3940" s="29"/>
      <c r="M3940" s="138" t="s">
        <v>3939</v>
      </c>
      <c r="N3940" s="162">
        <v>2</v>
      </c>
      <c r="O3940" s="162">
        <v>538</v>
      </c>
      <c r="P3940" s="162">
        <v>2020</v>
      </c>
    </row>
    <row r="3941" spans="1:16" s="89" customFormat="1" ht="15.75" customHeight="1" x14ac:dyDescent="0.25">
      <c r="A3941" s="124" t="s">
        <v>3058</v>
      </c>
      <c r="B3941" s="18" t="s">
        <v>3532</v>
      </c>
      <c r="C3941" s="91">
        <v>1960258.8</v>
      </c>
      <c r="D3941" s="118"/>
      <c r="E3941" s="118"/>
      <c r="F3941" s="118"/>
      <c r="G3941" s="91">
        <f t="shared" si="54"/>
        <v>1960258.8</v>
      </c>
      <c r="H3941" s="102">
        <v>44187</v>
      </c>
      <c r="I3941" s="120">
        <v>44315</v>
      </c>
      <c r="J3941" s="29"/>
      <c r="K3941" s="29"/>
      <c r="L3941" s="29"/>
      <c r="M3941" s="138" t="s">
        <v>3937</v>
      </c>
      <c r="N3941" s="162">
        <v>1</v>
      </c>
      <c r="O3941" s="162">
        <v>1388.27</v>
      </c>
      <c r="P3941" s="162">
        <v>2020</v>
      </c>
    </row>
    <row r="3942" spans="1:16" s="89" customFormat="1" ht="15.75" customHeight="1" x14ac:dyDescent="0.25">
      <c r="A3942" s="124" t="s">
        <v>3091</v>
      </c>
      <c r="B3942" s="18" t="s">
        <v>3840</v>
      </c>
      <c r="C3942" s="91">
        <v>4327723.2</v>
      </c>
      <c r="D3942" s="118"/>
      <c r="E3942" s="118"/>
      <c r="F3942" s="118"/>
      <c r="G3942" s="91">
        <f t="shared" si="54"/>
        <v>4327723.2</v>
      </c>
      <c r="H3942" s="102">
        <v>44174</v>
      </c>
      <c r="I3942" s="120">
        <v>44287</v>
      </c>
      <c r="J3942" s="29"/>
      <c r="K3942" s="29"/>
      <c r="L3942" s="29"/>
      <c r="M3942" s="138" t="s">
        <v>3938</v>
      </c>
      <c r="N3942" s="162">
        <v>1</v>
      </c>
      <c r="O3942" s="162">
        <v>1949.3</v>
      </c>
      <c r="P3942" s="162">
        <v>2020</v>
      </c>
    </row>
    <row r="3943" spans="1:16" s="89" customFormat="1" ht="15.75" customHeight="1" x14ac:dyDescent="0.25">
      <c r="A3943" s="124" t="s">
        <v>2729</v>
      </c>
      <c r="B3943" s="18" t="s">
        <v>3940</v>
      </c>
      <c r="C3943" s="91">
        <v>5958285.7699999996</v>
      </c>
      <c r="D3943" s="118"/>
      <c r="E3943" s="118"/>
      <c r="F3943" s="118"/>
      <c r="G3943" s="91">
        <f t="shared" si="54"/>
        <v>5958285.7699999996</v>
      </c>
      <c r="H3943" s="102">
        <v>44188</v>
      </c>
      <c r="I3943" s="120">
        <v>44243</v>
      </c>
      <c r="J3943" s="29"/>
      <c r="K3943" s="29"/>
      <c r="L3943" s="29"/>
      <c r="M3943" s="138" t="s">
        <v>3941</v>
      </c>
      <c r="N3943" s="162">
        <v>5</v>
      </c>
      <c r="O3943" s="162">
        <v>3476</v>
      </c>
      <c r="P3943" s="162">
        <v>2020</v>
      </c>
    </row>
    <row r="3944" spans="1:16" s="89" customFormat="1" ht="15.75" customHeight="1" x14ac:dyDescent="0.25">
      <c r="A3944" s="124" t="s">
        <v>3206</v>
      </c>
      <c r="B3944" s="18" t="s">
        <v>3940</v>
      </c>
      <c r="C3944" s="91">
        <v>2490035.23</v>
      </c>
      <c r="D3944" s="118"/>
      <c r="E3944" s="118"/>
      <c r="F3944" s="118"/>
      <c r="G3944" s="91">
        <f t="shared" si="54"/>
        <v>2490035.23</v>
      </c>
      <c r="H3944" s="102">
        <v>44272</v>
      </c>
      <c r="I3944" s="120">
        <v>44327</v>
      </c>
      <c r="J3944" s="29"/>
      <c r="K3944" s="29"/>
      <c r="L3944" s="29"/>
      <c r="M3944" s="138" t="s">
        <v>3938</v>
      </c>
      <c r="N3944" s="162">
        <v>1</v>
      </c>
      <c r="O3944" s="162">
        <v>740.4</v>
      </c>
      <c r="P3944" s="162">
        <v>2021</v>
      </c>
    </row>
    <row r="3945" spans="1:16" s="89" customFormat="1" ht="15.75" customHeight="1" x14ac:dyDescent="0.25">
      <c r="A3945" s="124" t="s">
        <v>3100</v>
      </c>
      <c r="B3945" s="18" t="s">
        <v>63</v>
      </c>
      <c r="C3945" s="91">
        <v>2175127.2000000002</v>
      </c>
      <c r="D3945" s="118"/>
      <c r="E3945" s="118"/>
      <c r="F3945" s="118"/>
      <c r="G3945" s="91">
        <f t="shared" si="54"/>
        <v>2175127.2000000002</v>
      </c>
      <c r="H3945" s="102">
        <v>44288</v>
      </c>
      <c r="I3945" s="120">
        <v>44340</v>
      </c>
      <c r="J3945" s="29"/>
      <c r="K3945" s="29"/>
      <c r="L3945" s="29"/>
      <c r="M3945" s="138" t="s">
        <v>3938</v>
      </c>
      <c r="N3945" s="162">
        <v>1</v>
      </c>
      <c r="O3945" s="162">
        <v>1099.5999999999999</v>
      </c>
      <c r="P3945" s="162">
        <v>2021</v>
      </c>
    </row>
    <row r="3946" spans="1:16" s="89" customFormat="1" ht="15.75" customHeight="1" x14ac:dyDescent="0.25">
      <c r="A3946" s="124" t="s">
        <v>3106</v>
      </c>
      <c r="B3946" s="18" t="s">
        <v>63</v>
      </c>
      <c r="C3946" s="91">
        <v>1596712.87</v>
      </c>
      <c r="D3946" s="118"/>
      <c r="E3946" s="118"/>
      <c r="F3946" s="118"/>
      <c r="G3946" s="91">
        <f t="shared" si="54"/>
        <v>1596712.87</v>
      </c>
      <c r="H3946" s="102">
        <v>44243</v>
      </c>
      <c r="I3946" s="120">
        <v>44285</v>
      </c>
      <c r="J3946" s="29"/>
      <c r="K3946" s="29"/>
      <c r="L3946" s="29"/>
      <c r="M3946" s="138" t="s">
        <v>3939</v>
      </c>
      <c r="N3946" s="162">
        <v>2</v>
      </c>
      <c r="O3946" s="162">
        <v>687.65</v>
      </c>
      <c r="P3946" s="162">
        <v>2021</v>
      </c>
    </row>
    <row r="3947" spans="1:16" s="89" customFormat="1" ht="15.75" customHeight="1" x14ac:dyDescent="0.25">
      <c r="A3947" s="124" t="s">
        <v>3392</v>
      </c>
      <c r="B3947" s="18" t="s">
        <v>63</v>
      </c>
      <c r="C3947" s="91">
        <v>1891881.22</v>
      </c>
      <c r="D3947" s="118"/>
      <c r="E3947" s="118"/>
      <c r="F3947" s="118"/>
      <c r="G3947" s="91">
        <f t="shared" si="54"/>
        <v>1891881.22</v>
      </c>
      <c r="H3947" s="102">
        <v>44231</v>
      </c>
      <c r="I3947" s="120">
        <v>44271</v>
      </c>
      <c r="J3947" s="29"/>
      <c r="K3947" s="29"/>
      <c r="L3947" s="29"/>
      <c r="M3947" s="138" t="s">
        <v>3939</v>
      </c>
      <c r="N3947" s="162">
        <v>2</v>
      </c>
      <c r="O3947" s="162">
        <v>811.4</v>
      </c>
      <c r="P3947" s="162">
        <v>2021</v>
      </c>
    </row>
    <row r="3948" spans="1:16" s="89" customFormat="1" ht="15.75" customHeight="1" x14ac:dyDescent="0.25">
      <c r="A3948" s="124" t="s">
        <v>2984</v>
      </c>
      <c r="B3948" s="18" t="s">
        <v>17</v>
      </c>
      <c r="C3948" s="91">
        <v>151819.54</v>
      </c>
      <c r="D3948" s="118"/>
      <c r="E3948" s="118"/>
      <c r="F3948" s="118"/>
      <c r="G3948" s="91">
        <f t="shared" si="54"/>
        <v>151819.54</v>
      </c>
      <c r="H3948" s="102">
        <v>44078</v>
      </c>
      <c r="I3948" s="120">
        <v>44158</v>
      </c>
      <c r="J3948" s="29"/>
      <c r="K3948" s="29"/>
      <c r="L3948" s="29"/>
      <c r="M3948" s="145" t="s">
        <v>3583</v>
      </c>
      <c r="N3948" s="92">
        <v>4</v>
      </c>
      <c r="O3948" s="162">
        <v>1188.9000000000001</v>
      </c>
      <c r="P3948" s="162">
        <v>2020</v>
      </c>
    </row>
    <row r="3949" spans="1:16" s="89" customFormat="1" ht="15.75" customHeight="1" x14ac:dyDescent="0.25">
      <c r="A3949" s="124" t="s">
        <v>2849</v>
      </c>
      <c r="B3949" s="18" t="s">
        <v>3572</v>
      </c>
      <c r="C3949" s="91">
        <v>5590568.4000000004</v>
      </c>
      <c r="D3949" s="118"/>
      <c r="E3949" s="118"/>
      <c r="F3949" s="118"/>
      <c r="G3949" s="91">
        <f t="shared" si="54"/>
        <v>5590568.4000000004</v>
      </c>
      <c r="H3949" s="102">
        <v>44288</v>
      </c>
      <c r="I3949" s="120">
        <v>44328</v>
      </c>
      <c r="J3949" s="29"/>
      <c r="K3949" s="29"/>
      <c r="L3949" s="29"/>
      <c r="M3949" s="138" t="s">
        <v>3938</v>
      </c>
      <c r="N3949" s="162">
        <v>1</v>
      </c>
      <c r="O3949" s="162">
        <v>4071.2</v>
      </c>
      <c r="P3949" s="162">
        <v>2021</v>
      </c>
    </row>
    <row r="3950" spans="1:16" s="89" customFormat="1" ht="15.75" customHeight="1" x14ac:dyDescent="0.25">
      <c r="A3950" s="124" t="s">
        <v>3246</v>
      </c>
      <c r="B3950" s="18" t="s">
        <v>694</v>
      </c>
      <c r="C3950" s="91">
        <v>1974534.76</v>
      </c>
      <c r="D3950" s="118"/>
      <c r="E3950" s="118"/>
      <c r="F3950" s="118"/>
      <c r="G3950" s="91">
        <f t="shared" si="54"/>
        <v>1974534.76</v>
      </c>
      <c r="H3950" s="102">
        <v>44305</v>
      </c>
      <c r="I3950" s="120">
        <v>44334</v>
      </c>
      <c r="J3950" s="29"/>
      <c r="K3950" s="29"/>
      <c r="L3950" s="29"/>
      <c r="M3950" s="138" t="s">
        <v>3938</v>
      </c>
      <c r="N3950" s="162">
        <v>1</v>
      </c>
      <c r="O3950" s="162">
        <v>453.7</v>
      </c>
      <c r="P3950" s="162">
        <v>2021</v>
      </c>
    </row>
    <row r="3951" spans="1:16" s="89" customFormat="1" ht="15.75" customHeight="1" x14ac:dyDescent="0.25">
      <c r="A3951" s="124" t="s">
        <v>3983</v>
      </c>
      <c r="B3951" s="18" t="s">
        <v>694</v>
      </c>
      <c r="C3951" s="91">
        <v>3279293.34</v>
      </c>
      <c r="D3951" s="118"/>
      <c r="E3951" s="118"/>
      <c r="F3951" s="118"/>
      <c r="G3951" s="91">
        <f t="shared" si="54"/>
        <v>3279293.34</v>
      </c>
      <c r="H3951" s="102">
        <v>44305</v>
      </c>
      <c r="I3951" s="120">
        <v>44336</v>
      </c>
      <c r="J3951" s="29"/>
      <c r="K3951" s="29"/>
      <c r="L3951" s="29"/>
      <c r="M3951" s="138" t="s">
        <v>3938</v>
      </c>
      <c r="N3951" s="162">
        <v>1</v>
      </c>
      <c r="O3951" s="162">
        <v>859.1</v>
      </c>
      <c r="P3951" s="92">
        <v>2021</v>
      </c>
    </row>
    <row r="3952" spans="1:16" s="89" customFormat="1" ht="15.75" customHeight="1" x14ac:dyDescent="0.25">
      <c r="A3952" s="124" t="s">
        <v>3300</v>
      </c>
      <c r="B3952" s="18" t="s">
        <v>3996</v>
      </c>
      <c r="C3952" s="91">
        <v>2714531.74</v>
      </c>
      <c r="D3952" s="118"/>
      <c r="E3952" s="118"/>
      <c r="F3952" s="118"/>
      <c r="G3952" s="91">
        <f t="shared" si="54"/>
        <v>2714531.74</v>
      </c>
      <c r="H3952" s="102">
        <v>44335</v>
      </c>
      <c r="I3952" s="120">
        <v>44350</v>
      </c>
      <c r="J3952" s="29"/>
      <c r="K3952" s="29"/>
      <c r="L3952" s="29"/>
      <c r="M3952" s="138" t="s">
        <v>3938</v>
      </c>
      <c r="N3952" s="162">
        <v>1</v>
      </c>
      <c r="O3952" s="162">
        <v>763.6</v>
      </c>
      <c r="P3952" s="162">
        <v>2021</v>
      </c>
    </row>
    <row r="3953" spans="1:16" s="89" customFormat="1" ht="15.75" customHeight="1" x14ac:dyDescent="0.25">
      <c r="A3953" s="124" t="s">
        <v>3372</v>
      </c>
      <c r="B3953" s="18" t="s">
        <v>63</v>
      </c>
      <c r="C3953" s="91">
        <v>4678335.8899999997</v>
      </c>
      <c r="D3953" s="118"/>
      <c r="E3953" s="118"/>
      <c r="F3953" s="118"/>
      <c r="G3953" s="91">
        <f t="shared" si="54"/>
        <v>4678335.8899999997</v>
      </c>
      <c r="H3953" s="102">
        <v>44305</v>
      </c>
      <c r="I3953" s="120">
        <v>44340</v>
      </c>
      <c r="J3953" s="29"/>
      <c r="K3953" s="29"/>
      <c r="L3953" s="29"/>
      <c r="M3953" s="138" t="s">
        <v>3938</v>
      </c>
      <c r="N3953" s="162">
        <v>1</v>
      </c>
      <c r="O3953" s="162">
        <v>3673.4</v>
      </c>
      <c r="P3953" s="162">
        <v>2021</v>
      </c>
    </row>
    <row r="3954" spans="1:16" s="89" customFormat="1" ht="15.75" customHeight="1" x14ac:dyDescent="0.25">
      <c r="A3954" s="124" t="s">
        <v>3371</v>
      </c>
      <c r="B3954" s="18" t="s">
        <v>3838</v>
      </c>
      <c r="C3954" s="91">
        <v>5201482.8</v>
      </c>
      <c r="D3954" s="118"/>
      <c r="E3954" s="118"/>
      <c r="F3954" s="118"/>
      <c r="G3954" s="91">
        <f t="shared" si="54"/>
        <v>5201482.8</v>
      </c>
      <c r="H3954" s="102">
        <v>44186</v>
      </c>
      <c r="I3954" s="120">
        <v>44351</v>
      </c>
      <c r="J3954" s="29"/>
      <c r="K3954" s="29"/>
      <c r="L3954" s="29"/>
      <c r="M3954" s="138" t="s">
        <v>3938</v>
      </c>
      <c r="N3954" s="162">
        <v>1</v>
      </c>
      <c r="O3954" s="162">
        <v>3632.7</v>
      </c>
      <c r="P3954" s="162">
        <v>2020</v>
      </c>
    </row>
    <row r="3955" spans="1:16" s="89" customFormat="1" ht="15.75" customHeight="1" x14ac:dyDescent="0.25">
      <c r="A3955" s="124" t="s">
        <v>3304</v>
      </c>
      <c r="B3955" s="18" t="s">
        <v>3083</v>
      </c>
      <c r="C3955" s="91">
        <v>1881595.54</v>
      </c>
      <c r="D3955" s="118"/>
      <c r="E3955" s="118"/>
      <c r="F3955" s="118"/>
      <c r="G3955" s="91">
        <f t="shared" si="54"/>
        <v>1881595.54</v>
      </c>
      <c r="H3955" s="102">
        <v>44193</v>
      </c>
      <c r="I3955" s="120">
        <v>44355</v>
      </c>
      <c r="J3955" s="29"/>
      <c r="K3955" s="29"/>
      <c r="L3955" s="29"/>
      <c r="M3955" s="138" t="s">
        <v>3939</v>
      </c>
      <c r="N3955" s="162">
        <v>2</v>
      </c>
      <c r="O3955" s="162">
        <v>831.5</v>
      </c>
      <c r="P3955" s="162">
        <v>2020</v>
      </c>
    </row>
    <row r="3956" spans="1:16" s="89" customFormat="1" ht="15.75" customHeight="1" x14ac:dyDescent="0.25">
      <c r="A3956" s="124" t="s">
        <v>3984</v>
      </c>
      <c r="B3956" s="18" t="s">
        <v>3840</v>
      </c>
      <c r="C3956" s="91">
        <v>2735648.93</v>
      </c>
      <c r="D3956" s="118"/>
      <c r="E3956" s="118"/>
      <c r="F3956" s="118"/>
      <c r="G3956" s="91">
        <f t="shared" si="54"/>
        <v>2735648.93</v>
      </c>
      <c r="H3956" s="102">
        <v>44256</v>
      </c>
      <c r="I3956" s="120">
        <v>44328</v>
      </c>
      <c r="J3956" s="29"/>
      <c r="K3956" s="29"/>
      <c r="L3956" s="29"/>
      <c r="M3956" s="138" t="s">
        <v>3938</v>
      </c>
      <c r="N3956" s="162">
        <v>1</v>
      </c>
      <c r="O3956" s="162">
        <v>619.20000000000005</v>
      </c>
      <c r="P3956" s="162">
        <v>2021</v>
      </c>
    </row>
    <row r="3957" spans="1:16" s="89" customFormat="1" ht="15.75" customHeight="1" x14ac:dyDescent="0.25">
      <c r="A3957" s="124" t="s">
        <v>3144</v>
      </c>
      <c r="B3957" s="18" t="s">
        <v>3840</v>
      </c>
      <c r="C3957" s="91">
        <v>2609249.58</v>
      </c>
      <c r="D3957" s="118"/>
      <c r="E3957" s="118"/>
      <c r="F3957" s="118"/>
      <c r="G3957" s="91">
        <f t="shared" si="54"/>
        <v>2609249.58</v>
      </c>
      <c r="H3957" s="102">
        <v>44287</v>
      </c>
      <c r="I3957" s="120">
        <v>44328</v>
      </c>
      <c r="J3957" s="29"/>
      <c r="K3957" s="29"/>
      <c r="L3957" s="29"/>
      <c r="M3957" s="138" t="s">
        <v>3938</v>
      </c>
      <c r="N3957" s="162">
        <v>1</v>
      </c>
      <c r="O3957" s="162">
        <v>596.6</v>
      </c>
      <c r="P3957" s="162">
        <v>2021</v>
      </c>
    </row>
    <row r="3958" spans="1:16" s="89" customFormat="1" ht="17.25" customHeight="1" x14ac:dyDescent="0.25">
      <c r="A3958" s="124" t="s">
        <v>3355</v>
      </c>
      <c r="B3958" s="18" t="s">
        <v>2942</v>
      </c>
      <c r="C3958" s="91">
        <v>174181.12</v>
      </c>
      <c r="D3958" s="118"/>
      <c r="E3958" s="118"/>
      <c r="F3958" s="118"/>
      <c r="G3958" s="91">
        <f t="shared" si="54"/>
        <v>174181.12</v>
      </c>
      <c r="H3958" s="102">
        <v>44063</v>
      </c>
      <c r="I3958" s="120">
        <v>44327</v>
      </c>
      <c r="J3958" s="29"/>
      <c r="K3958" s="29"/>
      <c r="L3958" s="29"/>
      <c r="M3958" s="162" t="s">
        <v>2822</v>
      </c>
      <c r="N3958" s="162">
        <v>1</v>
      </c>
      <c r="O3958" s="162">
        <v>623.58000000000004</v>
      </c>
      <c r="P3958" s="162">
        <v>2020</v>
      </c>
    </row>
    <row r="3959" spans="1:16" s="89" customFormat="1" ht="15.75" customHeight="1" x14ac:dyDescent="0.25">
      <c r="A3959" s="124" t="s">
        <v>3361</v>
      </c>
      <c r="B3959" s="18" t="s">
        <v>2942</v>
      </c>
      <c r="C3959" s="91">
        <v>1356661.5</v>
      </c>
      <c r="D3959" s="118"/>
      <c r="E3959" s="118"/>
      <c r="F3959" s="118"/>
      <c r="G3959" s="91">
        <f t="shared" si="54"/>
        <v>1356661.5</v>
      </c>
      <c r="H3959" s="102">
        <v>44085</v>
      </c>
      <c r="I3959" s="120">
        <v>44342</v>
      </c>
      <c r="J3959" s="29"/>
      <c r="K3959" s="29"/>
      <c r="L3959" s="29"/>
      <c r="M3959" s="162" t="s">
        <v>3582</v>
      </c>
      <c r="N3959" s="162">
        <v>5</v>
      </c>
      <c r="O3959" s="162">
        <v>766.9</v>
      </c>
      <c r="P3959" s="162">
        <v>2020</v>
      </c>
    </row>
    <row r="3960" spans="1:16" s="89" customFormat="1" ht="15.75" customHeight="1" x14ac:dyDescent="0.25">
      <c r="A3960" s="124" t="s">
        <v>3332</v>
      </c>
      <c r="B3960" s="18" t="s">
        <v>3923</v>
      </c>
      <c r="C3960" s="91">
        <v>3009140.94</v>
      </c>
      <c r="D3960" s="118"/>
      <c r="E3960" s="118"/>
      <c r="F3960" s="118"/>
      <c r="G3960" s="91">
        <f t="shared" si="54"/>
        <v>3009140.94</v>
      </c>
      <c r="H3960" s="102">
        <v>44343</v>
      </c>
      <c r="I3960" s="120">
        <v>44371</v>
      </c>
      <c r="J3960" s="29"/>
      <c r="K3960" s="29"/>
      <c r="L3960" s="29"/>
      <c r="M3960" s="162" t="s">
        <v>3606</v>
      </c>
      <c r="N3960" s="162">
        <v>1</v>
      </c>
      <c r="O3960" s="162">
        <v>785.7</v>
      </c>
      <c r="P3960" s="162">
        <v>2021</v>
      </c>
    </row>
    <row r="3961" spans="1:16" s="89" customFormat="1" ht="15.75" customHeight="1" x14ac:dyDescent="0.25">
      <c r="A3961" s="124" t="s">
        <v>3286</v>
      </c>
      <c r="B3961" s="18" t="s">
        <v>3947</v>
      </c>
      <c r="C3961" s="91">
        <v>1246022.03</v>
      </c>
      <c r="D3961" s="118"/>
      <c r="E3961" s="118"/>
      <c r="F3961" s="118"/>
      <c r="G3961" s="91">
        <f t="shared" si="54"/>
        <v>1246022.03</v>
      </c>
      <c r="H3961" s="102">
        <v>44134</v>
      </c>
      <c r="I3961" s="120">
        <v>44315</v>
      </c>
      <c r="J3961" s="29"/>
      <c r="K3961" s="29"/>
      <c r="L3961" s="29"/>
      <c r="M3961" s="162" t="s">
        <v>3939</v>
      </c>
      <c r="N3961" s="162">
        <v>2</v>
      </c>
      <c r="O3961" s="162">
        <v>321</v>
      </c>
      <c r="P3961" s="162">
        <v>2020</v>
      </c>
    </row>
    <row r="3962" spans="1:16" s="89" customFormat="1" ht="15.75" customHeight="1" x14ac:dyDescent="0.25">
      <c r="A3962" s="124" t="s">
        <v>3063</v>
      </c>
      <c r="B3962" s="18" t="s">
        <v>3840</v>
      </c>
      <c r="C3962" s="91">
        <v>2935304.4</v>
      </c>
      <c r="D3962" s="118"/>
      <c r="E3962" s="118"/>
      <c r="F3962" s="118"/>
      <c r="G3962" s="91">
        <f t="shared" si="54"/>
        <v>2935304.4</v>
      </c>
      <c r="H3962" s="102">
        <v>44190</v>
      </c>
      <c r="I3962" s="120">
        <v>44291</v>
      </c>
      <c r="J3962" s="29"/>
      <c r="K3962" s="29"/>
      <c r="L3962" s="29"/>
      <c r="M3962" s="162" t="s">
        <v>3938</v>
      </c>
      <c r="N3962" s="162">
        <v>1</v>
      </c>
      <c r="O3962" s="162">
        <v>793.5</v>
      </c>
      <c r="P3962" s="162">
        <v>2020</v>
      </c>
    </row>
    <row r="3963" spans="1:16" s="89" customFormat="1" ht="15.75" customHeight="1" x14ac:dyDescent="0.25">
      <c r="A3963" s="124" t="s">
        <v>3070</v>
      </c>
      <c r="B3963" s="18" t="s">
        <v>3840</v>
      </c>
      <c r="C3963" s="91">
        <v>4877698.8</v>
      </c>
      <c r="D3963" s="118"/>
      <c r="E3963" s="118"/>
      <c r="F3963" s="118"/>
      <c r="G3963" s="91">
        <f t="shared" si="54"/>
        <v>4877698.8</v>
      </c>
      <c r="H3963" s="102">
        <v>44190</v>
      </c>
      <c r="I3963" s="120">
        <v>44300</v>
      </c>
      <c r="J3963" s="29"/>
      <c r="K3963" s="29"/>
      <c r="L3963" s="29"/>
      <c r="M3963" s="162" t="s">
        <v>3938</v>
      </c>
      <c r="N3963" s="162">
        <v>1</v>
      </c>
      <c r="O3963" s="162">
        <v>3608.4</v>
      </c>
      <c r="P3963" s="162">
        <v>2020</v>
      </c>
    </row>
    <row r="3964" spans="1:16" s="89" customFormat="1" ht="15.75" customHeight="1" x14ac:dyDescent="0.25">
      <c r="A3964" s="124" t="s">
        <v>3384</v>
      </c>
      <c r="B3964" s="18" t="s">
        <v>3838</v>
      </c>
      <c r="C3964" s="91">
        <v>2282899.5499999998</v>
      </c>
      <c r="D3964" s="118"/>
      <c r="E3964" s="118"/>
      <c r="F3964" s="118"/>
      <c r="G3964" s="91">
        <f t="shared" si="54"/>
        <v>2282899.5499999998</v>
      </c>
      <c r="H3964" s="102">
        <v>44195</v>
      </c>
      <c r="I3964" s="120">
        <v>44365</v>
      </c>
      <c r="J3964" s="29"/>
      <c r="K3964" s="29"/>
      <c r="L3964" s="29"/>
      <c r="M3964" s="162" t="s">
        <v>3938</v>
      </c>
      <c r="N3964" s="162">
        <v>1</v>
      </c>
      <c r="O3964" s="162">
        <v>689.5</v>
      </c>
      <c r="P3964" s="162">
        <v>2020</v>
      </c>
    </row>
    <row r="3965" spans="1:16" s="89" customFormat="1" ht="15.75" customHeight="1" x14ac:dyDescent="0.25">
      <c r="A3965" s="124" t="s">
        <v>3695</v>
      </c>
      <c r="B3965" s="18" t="s">
        <v>3991</v>
      </c>
      <c r="C3965" s="91">
        <v>7400335.8700000001</v>
      </c>
      <c r="D3965" s="118"/>
      <c r="E3965" s="118"/>
      <c r="F3965" s="118"/>
      <c r="G3965" s="91">
        <f t="shared" si="54"/>
        <v>7400335.8700000001</v>
      </c>
      <c r="H3965" s="102">
        <v>44334</v>
      </c>
      <c r="I3965" s="120">
        <v>44344</v>
      </c>
      <c r="J3965" s="29"/>
      <c r="K3965" s="29"/>
      <c r="L3965" s="29"/>
      <c r="M3965" s="162" t="s">
        <v>3988</v>
      </c>
      <c r="N3965" s="162">
        <v>4</v>
      </c>
      <c r="O3965" s="162">
        <v>4586.71</v>
      </c>
      <c r="P3965" s="92">
        <v>2021</v>
      </c>
    </row>
    <row r="3966" spans="1:16" s="89" customFormat="1" ht="15.75" customHeight="1" x14ac:dyDescent="0.25">
      <c r="A3966" s="113" t="s">
        <v>2716</v>
      </c>
      <c r="B3966" s="18" t="s">
        <v>2100</v>
      </c>
      <c r="C3966" s="91">
        <v>1170746.3400000001</v>
      </c>
      <c r="D3966" s="118"/>
      <c r="E3966" s="118"/>
      <c r="F3966" s="118"/>
      <c r="G3966" s="91">
        <f t="shared" si="54"/>
        <v>1170746.3400000001</v>
      </c>
      <c r="H3966" s="120">
        <v>44008</v>
      </c>
      <c r="I3966" s="120">
        <v>44327</v>
      </c>
      <c r="J3966" s="29"/>
      <c r="K3966" s="29"/>
      <c r="L3966" s="29"/>
      <c r="M3966" s="84" t="s">
        <v>2380</v>
      </c>
      <c r="N3966" s="162">
        <v>2</v>
      </c>
      <c r="O3966" s="162">
        <v>753.5</v>
      </c>
      <c r="P3966" s="92">
        <v>2020</v>
      </c>
    </row>
    <row r="3967" spans="1:16" s="89" customFormat="1" ht="15.75" customHeight="1" x14ac:dyDescent="0.25">
      <c r="A3967" s="119" t="s">
        <v>3236</v>
      </c>
      <c r="B3967" s="18" t="s">
        <v>3838</v>
      </c>
      <c r="C3967" s="91">
        <v>2113488</v>
      </c>
      <c r="D3967" s="118"/>
      <c r="E3967" s="118"/>
      <c r="F3967" s="118"/>
      <c r="G3967" s="91">
        <f t="shared" si="54"/>
        <v>2113488</v>
      </c>
      <c r="H3967" s="102">
        <v>44315</v>
      </c>
      <c r="I3967" s="102">
        <v>44343</v>
      </c>
      <c r="J3967" s="29"/>
      <c r="K3967" s="29"/>
      <c r="L3967" s="29"/>
      <c r="M3967" s="133" t="s">
        <v>3938</v>
      </c>
      <c r="N3967" s="162">
        <v>1</v>
      </c>
      <c r="O3967" s="162">
        <v>502.6</v>
      </c>
      <c r="P3967" s="162">
        <v>2021</v>
      </c>
    </row>
    <row r="3968" spans="1:16" s="89" customFormat="1" ht="15.75" customHeight="1" x14ac:dyDescent="0.25">
      <c r="A3968" s="124" t="s">
        <v>3336</v>
      </c>
      <c r="B3968" s="18" t="s">
        <v>3996</v>
      </c>
      <c r="C3968" s="91">
        <v>2042864.65</v>
      </c>
      <c r="D3968" s="118"/>
      <c r="E3968" s="118"/>
      <c r="F3968" s="118"/>
      <c r="G3968" s="91">
        <f t="shared" si="54"/>
        <v>2042864.65</v>
      </c>
      <c r="H3968" s="102">
        <v>44169</v>
      </c>
      <c r="I3968" s="102">
        <v>44327</v>
      </c>
      <c r="J3968" s="29"/>
      <c r="K3968" s="29"/>
      <c r="L3968" s="29"/>
      <c r="M3968" s="29" t="s">
        <v>3937</v>
      </c>
      <c r="N3968" s="162">
        <v>1</v>
      </c>
      <c r="O3968" s="162">
        <v>1468.2</v>
      </c>
      <c r="P3968" s="162">
        <v>2020</v>
      </c>
    </row>
    <row r="3969" spans="1:16" s="89" customFormat="1" ht="15.75" customHeight="1" x14ac:dyDescent="0.25">
      <c r="A3969" s="124" t="s">
        <v>3750</v>
      </c>
      <c r="B3969" s="18" t="s">
        <v>3840</v>
      </c>
      <c r="C3969" s="91">
        <v>2786792.48</v>
      </c>
      <c r="D3969" s="118"/>
      <c r="E3969" s="118"/>
      <c r="F3969" s="118"/>
      <c r="G3969" s="91">
        <f t="shared" si="54"/>
        <v>2786792.48</v>
      </c>
      <c r="H3969" s="102">
        <v>44190</v>
      </c>
      <c r="I3969" s="102">
        <v>44356</v>
      </c>
      <c r="J3969" s="29"/>
      <c r="K3969" s="29"/>
      <c r="L3969" s="29"/>
      <c r="M3969" s="29" t="s">
        <v>3939</v>
      </c>
      <c r="N3969" s="162">
        <v>2</v>
      </c>
      <c r="O3969" s="162">
        <v>868.2</v>
      </c>
      <c r="P3969" s="162">
        <v>2020</v>
      </c>
    </row>
    <row r="3970" spans="1:16" s="89" customFormat="1" ht="15.75" customHeight="1" x14ac:dyDescent="0.25">
      <c r="A3970" s="124" t="s">
        <v>3248</v>
      </c>
      <c r="B3970" s="18" t="s">
        <v>3840</v>
      </c>
      <c r="C3970" s="91">
        <v>4653429.18</v>
      </c>
      <c r="D3970" s="118"/>
      <c r="E3970" s="118"/>
      <c r="F3970" s="118"/>
      <c r="G3970" s="91">
        <f t="shared" si="54"/>
        <v>4653429.18</v>
      </c>
      <c r="H3970" s="102">
        <v>44309</v>
      </c>
      <c r="I3970" s="102">
        <v>44328</v>
      </c>
      <c r="J3970" s="29"/>
      <c r="K3970" s="29"/>
      <c r="L3970" s="29"/>
      <c r="M3970" s="138" t="s">
        <v>3938</v>
      </c>
      <c r="N3970" s="162">
        <v>1</v>
      </c>
      <c r="O3970" s="162">
        <v>4519.8</v>
      </c>
      <c r="P3970" s="162">
        <v>2021</v>
      </c>
    </row>
    <row r="3971" spans="1:16" s="89" customFormat="1" ht="15.75" customHeight="1" x14ac:dyDescent="0.25">
      <c r="A3971" s="124" t="s">
        <v>3143</v>
      </c>
      <c r="B3971" s="18" t="s">
        <v>3925</v>
      </c>
      <c r="C3971" s="91">
        <v>1847463.18</v>
      </c>
      <c r="D3971" s="118"/>
      <c r="E3971" s="118"/>
      <c r="F3971" s="118"/>
      <c r="G3971" s="91">
        <f t="shared" si="54"/>
        <v>1847463.18</v>
      </c>
      <c r="H3971" s="102">
        <v>44314</v>
      </c>
      <c r="I3971" s="102">
        <v>44357</v>
      </c>
      <c r="J3971" s="29"/>
      <c r="K3971" s="29"/>
      <c r="L3971" s="29"/>
      <c r="M3971" s="130" t="s">
        <v>3938</v>
      </c>
      <c r="N3971" s="162">
        <v>1</v>
      </c>
      <c r="O3971" s="162">
        <v>411.1</v>
      </c>
      <c r="P3971" s="162">
        <v>2021</v>
      </c>
    </row>
    <row r="3972" spans="1:16" s="89" customFormat="1" ht="15.75" customHeight="1" x14ac:dyDescent="0.25">
      <c r="A3972" s="119" t="s">
        <v>3673</v>
      </c>
      <c r="B3972" s="18" t="s">
        <v>3838</v>
      </c>
      <c r="C3972" s="91">
        <v>3185464.8</v>
      </c>
      <c r="D3972" s="118"/>
      <c r="E3972" s="118"/>
      <c r="F3972" s="118"/>
      <c r="G3972" s="91">
        <f t="shared" si="54"/>
        <v>3185464.8</v>
      </c>
      <c r="H3972" s="102">
        <v>44322</v>
      </c>
      <c r="I3972" s="102">
        <v>44404</v>
      </c>
      <c r="J3972" s="29"/>
      <c r="K3972" s="29"/>
      <c r="L3972" s="29"/>
      <c r="M3972" s="133" t="s">
        <v>3937</v>
      </c>
      <c r="N3972" s="162">
        <v>1</v>
      </c>
      <c r="O3972" s="162">
        <v>977.8</v>
      </c>
      <c r="P3972" s="162">
        <v>2021</v>
      </c>
    </row>
    <row r="3973" spans="1:16" s="89" customFormat="1" ht="15.75" customHeight="1" x14ac:dyDescent="0.25">
      <c r="A3973" s="119" t="s">
        <v>3048</v>
      </c>
      <c r="B3973" s="18" t="s">
        <v>3838</v>
      </c>
      <c r="C3973" s="91">
        <v>2915598</v>
      </c>
      <c r="D3973" s="118"/>
      <c r="E3973" s="118"/>
      <c r="F3973" s="118"/>
      <c r="G3973" s="91">
        <f t="shared" si="54"/>
        <v>2915598</v>
      </c>
      <c r="H3973" s="102">
        <v>44370</v>
      </c>
      <c r="I3973" s="102">
        <v>44403</v>
      </c>
      <c r="J3973" s="29"/>
      <c r="K3973" s="29"/>
      <c r="L3973" s="29"/>
      <c r="M3973" s="133" t="s">
        <v>3938</v>
      </c>
      <c r="N3973" s="162">
        <v>1</v>
      </c>
      <c r="O3973" s="162">
        <v>1172.9000000000001</v>
      </c>
      <c r="P3973" s="162">
        <v>2021</v>
      </c>
    </row>
    <row r="3974" spans="1:16" s="89" customFormat="1" ht="15.75" customHeight="1" x14ac:dyDescent="0.25">
      <c r="A3974" s="119" t="s">
        <v>3046</v>
      </c>
      <c r="B3974" s="18" t="s">
        <v>3838</v>
      </c>
      <c r="C3974" s="91">
        <v>1491546</v>
      </c>
      <c r="D3974" s="118"/>
      <c r="E3974" s="118"/>
      <c r="F3974" s="118"/>
      <c r="G3974" s="91">
        <f t="shared" si="54"/>
        <v>1491546</v>
      </c>
      <c r="H3974" s="102">
        <v>44281</v>
      </c>
      <c r="I3974" s="102">
        <v>44396</v>
      </c>
      <c r="J3974" s="29"/>
      <c r="K3974" s="29"/>
      <c r="L3974" s="29"/>
      <c r="M3974" s="133" t="s">
        <v>3937</v>
      </c>
      <c r="N3974" s="162">
        <v>1</v>
      </c>
      <c r="O3974" s="162">
        <v>2200.1999999999998</v>
      </c>
      <c r="P3974" s="162">
        <v>2021</v>
      </c>
    </row>
    <row r="3975" spans="1:16" s="89" customFormat="1" ht="15.75" customHeight="1" x14ac:dyDescent="0.25">
      <c r="A3975" s="119" t="s">
        <v>3570</v>
      </c>
      <c r="B3975" s="18" t="s">
        <v>3838</v>
      </c>
      <c r="C3975" s="91">
        <v>2070036</v>
      </c>
      <c r="D3975" s="118"/>
      <c r="E3975" s="118"/>
      <c r="F3975" s="118"/>
      <c r="G3975" s="91">
        <f t="shared" si="54"/>
        <v>2070036</v>
      </c>
      <c r="H3975" s="102">
        <v>44256</v>
      </c>
      <c r="I3975" s="102">
        <v>44398</v>
      </c>
      <c r="J3975" s="29"/>
      <c r="K3975" s="29"/>
      <c r="L3975" s="29"/>
      <c r="M3975" s="133" t="s">
        <v>3939</v>
      </c>
      <c r="N3975" s="162">
        <v>2</v>
      </c>
      <c r="O3975" s="162">
        <v>541.1</v>
      </c>
      <c r="P3975" s="162">
        <v>2021</v>
      </c>
    </row>
    <row r="3976" spans="1:16" s="89" customFormat="1" ht="15.75" customHeight="1" x14ac:dyDescent="0.25">
      <c r="A3976" s="119" t="s">
        <v>3269</v>
      </c>
      <c r="B3976" s="18" t="s">
        <v>3838</v>
      </c>
      <c r="C3976" s="91">
        <v>3322867.2</v>
      </c>
      <c r="D3976" s="118"/>
      <c r="E3976" s="118"/>
      <c r="F3976" s="118"/>
      <c r="G3976" s="91">
        <f t="shared" si="54"/>
        <v>3322867.2</v>
      </c>
      <c r="H3976" s="102">
        <v>44323</v>
      </c>
      <c r="I3976" s="102">
        <v>44400</v>
      </c>
      <c r="J3976" s="29"/>
      <c r="K3976" s="29"/>
      <c r="L3976" s="29"/>
      <c r="M3976" s="133" t="s">
        <v>3938</v>
      </c>
      <c r="N3976" s="162">
        <v>1</v>
      </c>
      <c r="O3976" s="162">
        <v>479</v>
      </c>
      <c r="P3976" s="162">
        <v>2021</v>
      </c>
    </row>
    <row r="3977" spans="1:16" s="89" customFormat="1" ht="15.75" customHeight="1" x14ac:dyDescent="0.25">
      <c r="A3977" s="119" t="s">
        <v>3288</v>
      </c>
      <c r="B3977" s="18" t="s">
        <v>3838</v>
      </c>
      <c r="C3977" s="91">
        <v>2209065.6</v>
      </c>
      <c r="D3977" s="118"/>
      <c r="E3977" s="118"/>
      <c r="F3977" s="118"/>
      <c r="G3977" s="91">
        <f t="shared" si="54"/>
        <v>2209065.6</v>
      </c>
      <c r="H3977" s="102">
        <v>44256</v>
      </c>
      <c r="I3977" s="102">
        <v>44400</v>
      </c>
      <c r="J3977" s="29"/>
      <c r="K3977" s="29"/>
      <c r="L3977" s="29"/>
      <c r="M3977" s="133" t="s">
        <v>3939</v>
      </c>
      <c r="N3977" s="162">
        <v>2</v>
      </c>
      <c r="O3977" s="162">
        <v>585.20000000000005</v>
      </c>
      <c r="P3977" s="162">
        <v>2021</v>
      </c>
    </row>
    <row r="3978" spans="1:16" s="89" customFormat="1" ht="15.75" customHeight="1" x14ac:dyDescent="0.25">
      <c r="A3978" s="119" t="s">
        <v>3287</v>
      </c>
      <c r="B3978" s="18" t="s">
        <v>3838</v>
      </c>
      <c r="C3978" s="91">
        <v>1954530</v>
      </c>
      <c r="D3978" s="118"/>
      <c r="E3978" s="118"/>
      <c r="F3978" s="118"/>
      <c r="G3978" s="91">
        <f t="shared" si="54"/>
        <v>1954530</v>
      </c>
      <c r="H3978" s="102">
        <v>44182</v>
      </c>
      <c r="I3978" s="102">
        <v>44400</v>
      </c>
      <c r="J3978" s="29"/>
      <c r="K3978" s="29"/>
      <c r="L3978" s="29"/>
      <c r="M3978" s="133" t="s">
        <v>3939</v>
      </c>
      <c r="N3978" s="162">
        <v>2</v>
      </c>
      <c r="O3978" s="162">
        <v>754.3</v>
      </c>
      <c r="P3978" s="162">
        <v>2020</v>
      </c>
    </row>
    <row r="3979" spans="1:16" s="89" customFormat="1" ht="15.75" customHeight="1" x14ac:dyDescent="0.25">
      <c r="A3979" s="119" t="s">
        <v>988</v>
      </c>
      <c r="B3979" s="18" t="s">
        <v>3838</v>
      </c>
      <c r="C3979" s="91">
        <v>1546153.2</v>
      </c>
      <c r="D3979" s="118"/>
      <c r="E3979" s="118"/>
      <c r="F3979" s="118"/>
      <c r="G3979" s="91">
        <f t="shared" si="54"/>
        <v>1546153.2</v>
      </c>
      <c r="H3979" s="102">
        <v>44195</v>
      </c>
      <c r="I3979" s="102">
        <v>44400</v>
      </c>
      <c r="J3979" s="29"/>
      <c r="K3979" s="29"/>
      <c r="L3979" s="29"/>
      <c r="M3979" s="133" t="s">
        <v>3939</v>
      </c>
      <c r="N3979" s="162">
        <v>2</v>
      </c>
      <c r="O3979" s="162">
        <v>382.6</v>
      </c>
      <c r="P3979" s="162">
        <v>2020</v>
      </c>
    </row>
    <row r="3980" spans="1:16" s="89" customFormat="1" ht="15.75" customHeight="1" x14ac:dyDescent="0.25">
      <c r="A3980" s="113" t="s">
        <v>3362</v>
      </c>
      <c r="B3980" s="18" t="s">
        <v>2942</v>
      </c>
      <c r="C3980" s="91">
        <v>1433366.44</v>
      </c>
      <c r="D3980" s="118"/>
      <c r="E3980" s="118"/>
      <c r="F3980" s="118"/>
      <c r="G3980" s="91">
        <f t="shared" si="54"/>
        <v>1433366.44</v>
      </c>
      <c r="H3980" s="102">
        <v>44069</v>
      </c>
      <c r="I3980" s="120">
        <v>44342</v>
      </c>
      <c r="J3980" s="29"/>
      <c r="K3980" s="29"/>
      <c r="L3980" s="29"/>
      <c r="M3980" s="162" t="s">
        <v>3582</v>
      </c>
      <c r="N3980" s="162">
        <v>5</v>
      </c>
      <c r="O3980" s="162">
        <v>751.8</v>
      </c>
      <c r="P3980" s="162">
        <v>2020</v>
      </c>
    </row>
    <row r="3981" spans="1:16" s="89" customFormat="1" ht="15.75" customHeight="1" x14ac:dyDescent="0.25">
      <c r="A3981" s="119" t="s">
        <v>3386</v>
      </c>
      <c r="B3981" s="18" t="s">
        <v>63</v>
      </c>
      <c r="C3981" s="91">
        <v>2542091.36</v>
      </c>
      <c r="D3981" s="118"/>
      <c r="E3981" s="118"/>
      <c r="F3981" s="118"/>
      <c r="G3981" s="91">
        <f t="shared" si="54"/>
        <v>2542091.36</v>
      </c>
      <c r="H3981" s="102">
        <v>44195</v>
      </c>
      <c r="I3981" s="149">
        <v>44365</v>
      </c>
      <c r="J3981" s="29"/>
      <c r="K3981" s="29"/>
      <c r="L3981" s="29"/>
      <c r="M3981" s="133" t="s">
        <v>3938</v>
      </c>
      <c r="N3981" s="162">
        <v>1</v>
      </c>
      <c r="O3981" s="162">
        <v>708</v>
      </c>
      <c r="P3981" s="162">
        <v>2020</v>
      </c>
    </row>
    <row r="3982" spans="1:16" s="89" customFormat="1" ht="15.75" customHeight="1" x14ac:dyDescent="0.25">
      <c r="A3982" s="124" t="s">
        <v>3212</v>
      </c>
      <c r="B3982" s="18" t="s">
        <v>3840</v>
      </c>
      <c r="C3982" s="91">
        <v>1005410.65</v>
      </c>
      <c r="D3982" s="118"/>
      <c r="E3982" s="118"/>
      <c r="F3982" s="118"/>
      <c r="G3982" s="91">
        <f t="shared" si="54"/>
        <v>1005410.65</v>
      </c>
      <c r="H3982" s="102">
        <v>44113</v>
      </c>
      <c r="I3982" s="102">
        <v>44383</v>
      </c>
      <c r="J3982" s="29"/>
      <c r="K3982" s="29"/>
      <c r="L3982" s="29"/>
      <c r="M3982" s="29" t="s">
        <v>3937</v>
      </c>
      <c r="N3982" s="162">
        <v>1</v>
      </c>
      <c r="O3982" s="162">
        <v>641.1</v>
      </c>
      <c r="P3982" s="162">
        <v>2020</v>
      </c>
    </row>
    <row r="3983" spans="1:16" s="89" customFormat="1" ht="15.75" customHeight="1" x14ac:dyDescent="0.25">
      <c r="A3983" s="124" t="s">
        <v>3751</v>
      </c>
      <c r="B3983" s="18" t="s">
        <v>3840</v>
      </c>
      <c r="C3983" s="91">
        <v>3625948.09</v>
      </c>
      <c r="D3983" s="118"/>
      <c r="E3983" s="118"/>
      <c r="F3983" s="118"/>
      <c r="G3983" s="91">
        <f t="shared" si="54"/>
        <v>3625948.09</v>
      </c>
      <c r="H3983" s="102">
        <v>44235</v>
      </c>
      <c r="I3983" s="102">
        <v>44337</v>
      </c>
      <c r="J3983" s="29"/>
      <c r="K3983" s="29"/>
      <c r="L3983" s="29"/>
      <c r="M3983" s="29" t="s">
        <v>3938</v>
      </c>
      <c r="N3983" s="162">
        <v>1</v>
      </c>
      <c r="O3983" s="162">
        <v>859.2</v>
      </c>
      <c r="P3983" s="162">
        <v>2021</v>
      </c>
    </row>
    <row r="3984" spans="1:16" s="89" customFormat="1" ht="15.75" customHeight="1" x14ac:dyDescent="0.25">
      <c r="A3984" s="124" t="s">
        <v>2988</v>
      </c>
      <c r="B3984" s="18" t="s">
        <v>3545</v>
      </c>
      <c r="C3984" s="91">
        <v>1136300.3999999999</v>
      </c>
      <c r="D3984" s="118"/>
      <c r="E3984" s="118"/>
      <c r="F3984" s="118"/>
      <c r="G3984" s="91">
        <f t="shared" si="54"/>
        <v>1136300.3999999999</v>
      </c>
      <c r="H3984" s="102">
        <v>43830</v>
      </c>
      <c r="I3984" s="102">
        <v>44399</v>
      </c>
      <c r="J3984" s="29"/>
      <c r="K3984" s="29"/>
      <c r="L3984" s="29"/>
      <c r="M3984" s="17" t="s">
        <v>3973</v>
      </c>
      <c r="N3984" s="92">
        <v>2</v>
      </c>
      <c r="O3984" s="162">
        <v>1448.9</v>
      </c>
      <c r="P3984" s="92">
        <v>2019</v>
      </c>
    </row>
    <row r="3985" spans="1:16" s="89" customFormat="1" ht="15.75" customHeight="1" x14ac:dyDescent="0.25">
      <c r="A3985" s="124" t="s">
        <v>3132</v>
      </c>
      <c r="B3985" s="18" t="s">
        <v>2942</v>
      </c>
      <c r="C3985" s="91">
        <v>2305855.7000000002</v>
      </c>
      <c r="D3985" s="118"/>
      <c r="E3985" s="118"/>
      <c r="F3985" s="118"/>
      <c r="G3985" s="91">
        <f t="shared" si="54"/>
        <v>2305855.7000000002</v>
      </c>
      <c r="H3985" s="102">
        <v>44134</v>
      </c>
      <c r="I3985" s="102">
        <v>44294</v>
      </c>
      <c r="J3985" s="29"/>
      <c r="K3985" s="29"/>
      <c r="L3985" s="29"/>
      <c r="M3985" s="29" t="s">
        <v>3821</v>
      </c>
      <c r="N3985" s="162">
        <v>5</v>
      </c>
      <c r="O3985" s="162">
        <v>1014.7</v>
      </c>
      <c r="P3985" s="162">
        <v>2020</v>
      </c>
    </row>
    <row r="3986" spans="1:16" s="89" customFormat="1" ht="15.75" customHeight="1" x14ac:dyDescent="0.25">
      <c r="A3986" s="124" t="s">
        <v>3199</v>
      </c>
      <c r="B3986" s="18" t="s">
        <v>694</v>
      </c>
      <c r="C3986" s="91">
        <v>1325485.52</v>
      </c>
      <c r="D3986" s="118"/>
      <c r="E3986" s="118"/>
      <c r="F3986" s="118"/>
      <c r="G3986" s="91">
        <f t="shared" si="54"/>
        <v>1325485.52</v>
      </c>
      <c r="H3986" s="102">
        <v>44195</v>
      </c>
      <c r="I3986" s="102">
        <v>44413</v>
      </c>
      <c r="J3986" s="29"/>
      <c r="K3986" s="29"/>
      <c r="L3986" s="29"/>
      <c r="M3986" s="29" t="s">
        <v>3606</v>
      </c>
      <c r="N3986" s="162">
        <v>1</v>
      </c>
      <c r="O3986" s="162">
        <v>430.9</v>
      </c>
      <c r="P3986" s="162">
        <v>2020</v>
      </c>
    </row>
    <row r="3987" spans="1:16" s="89" customFormat="1" ht="15.75" customHeight="1" x14ac:dyDescent="0.25">
      <c r="A3987" s="124" t="s">
        <v>3223</v>
      </c>
      <c r="B3987" s="18" t="s">
        <v>3946</v>
      </c>
      <c r="C3987" s="91">
        <v>2833715.42</v>
      </c>
      <c r="D3987" s="118"/>
      <c r="E3987" s="118"/>
      <c r="F3987" s="118"/>
      <c r="G3987" s="91">
        <f t="shared" si="54"/>
        <v>2833715.42</v>
      </c>
      <c r="H3987" s="102">
        <v>44382</v>
      </c>
      <c r="I3987" s="102">
        <v>44403</v>
      </c>
      <c r="J3987" s="29"/>
      <c r="K3987" s="29"/>
      <c r="L3987" s="29"/>
      <c r="M3987" s="29" t="s">
        <v>3939</v>
      </c>
      <c r="N3987" s="162">
        <v>2</v>
      </c>
      <c r="O3987" s="162">
        <v>708</v>
      </c>
      <c r="P3987" s="162">
        <v>2021</v>
      </c>
    </row>
    <row r="3988" spans="1:16" s="89" customFormat="1" ht="15.75" customHeight="1" x14ac:dyDescent="0.25">
      <c r="A3988" s="124" t="s">
        <v>3095</v>
      </c>
      <c r="B3988" s="18" t="s">
        <v>63</v>
      </c>
      <c r="C3988" s="91">
        <v>3671571.6</v>
      </c>
      <c r="D3988" s="118"/>
      <c r="E3988" s="118"/>
      <c r="F3988" s="118"/>
      <c r="G3988" s="91">
        <f t="shared" si="54"/>
        <v>3671571.6</v>
      </c>
      <c r="H3988" s="102">
        <v>44379</v>
      </c>
      <c r="I3988" s="102">
        <v>44404</v>
      </c>
      <c r="J3988" s="29"/>
      <c r="K3988" s="29"/>
      <c r="L3988" s="29"/>
      <c r="M3988" s="29" t="s">
        <v>3938</v>
      </c>
      <c r="N3988" s="162">
        <v>1</v>
      </c>
      <c r="O3988" s="162">
        <v>1436.08</v>
      </c>
      <c r="P3988" s="162">
        <v>2021</v>
      </c>
    </row>
    <row r="3989" spans="1:16" s="89" customFormat="1" ht="15.75" customHeight="1" x14ac:dyDescent="0.25">
      <c r="A3989" s="124" t="s">
        <v>3146</v>
      </c>
      <c r="B3989" s="18" t="s">
        <v>3840</v>
      </c>
      <c r="C3989" s="91">
        <v>2392242.42</v>
      </c>
      <c r="D3989" s="118"/>
      <c r="E3989" s="118"/>
      <c r="F3989" s="118"/>
      <c r="G3989" s="91">
        <f t="shared" si="54"/>
        <v>2392242.42</v>
      </c>
      <c r="H3989" s="102">
        <v>44368</v>
      </c>
      <c r="I3989" s="102">
        <v>44399</v>
      </c>
      <c r="J3989" s="29"/>
      <c r="K3989" s="29"/>
      <c r="L3989" s="29"/>
      <c r="M3989" s="29" t="s">
        <v>3939</v>
      </c>
      <c r="N3989" s="162">
        <v>2</v>
      </c>
      <c r="O3989" s="162">
        <v>572.79</v>
      </c>
      <c r="P3989" s="162">
        <v>2021</v>
      </c>
    </row>
    <row r="3990" spans="1:16" s="89" customFormat="1" ht="15.75" customHeight="1" x14ac:dyDescent="0.25">
      <c r="A3990" s="124" t="s">
        <v>3702</v>
      </c>
      <c r="B3990" s="18" t="s">
        <v>3925</v>
      </c>
      <c r="C3990" s="91">
        <v>2983314.23</v>
      </c>
      <c r="D3990" s="118"/>
      <c r="E3990" s="118"/>
      <c r="F3990" s="118"/>
      <c r="G3990" s="91">
        <f t="shared" si="54"/>
        <v>2983314.23</v>
      </c>
      <c r="H3990" s="102">
        <v>44341</v>
      </c>
      <c r="I3990" s="102">
        <v>44379</v>
      </c>
      <c r="J3990" s="29"/>
      <c r="K3990" s="29"/>
      <c r="L3990" s="29"/>
      <c r="M3990" s="29" t="s">
        <v>3938</v>
      </c>
      <c r="N3990" s="162">
        <v>1</v>
      </c>
      <c r="O3990" s="162">
        <v>750.2</v>
      </c>
      <c r="P3990" s="162">
        <v>2021</v>
      </c>
    </row>
    <row r="3991" spans="1:16" s="89" customFormat="1" ht="15.75" customHeight="1" x14ac:dyDescent="0.25">
      <c r="A3991" s="124" t="s">
        <v>3704</v>
      </c>
      <c r="B3991" s="18" t="s">
        <v>3945</v>
      </c>
      <c r="C3991" s="91">
        <v>3295381.89</v>
      </c>
      <c r="D3991" s="118"/>
      <c r="E3991" s="118"/>
      <c r="F3991" s="118"/>
      <c r="G3991" s="91">
        <f t="shared" si="54"/>
        <v>3295381.89</v>
      </c>
      <c r="H3991" s="102">
        <v>44396</v>
      </c>
      <c r="I3991" s="102">
        <v>44407</v>
      </c>
      <c r="J3991" s="29"/>
      <c r="K3991" s="29"/>
      <c r="L3991" s="29"/>
      <c r="M3991" s="29" t="s">
        <v>3938</v>
      </c>
      <c r="N3991" s="162">
        <v>1</v>
      </c>
      <c r="O3991" s="162">
        <v>872.8</v>
      </c>
      <c r="P3991" s="92">
        <v>2021</v>
      </c>
    </row>
    <row r="3992" spans="1:16" s="89" customFormat="1" ht="15.75" customHeight="1" x14ac:dyDescent="0.25">
      <c r="A3992" s="124" t="s">
        <v>3703</v>
      </c>
      <c r="B3992" s="18" t="s">
        <v>3945</v>
      </c>
      <c r="C3992" s="91">
        <v>3570606.69</v>
      </c>
      <c r="D3992" s="118"/>
      <c r="E3992" s="118"/>
      <c r="F3992" s="118"/>
      <c r="G3992" s="91">
        <f t="shared" si="54"/>
        <v>3570606.69</v>
      </c>
      <c r="H3992" s="102">
        <v>44396</v>
      </c>
      <c r="I3992" s="102">
        <v>44407</v>
      </c>
      <c r="J3992" s="29"/>
      <c r="K3992" s="29"/>
      <c r="L3992" s="29"/>
      <c r="M3992" s="29" t="s">
        <v>3938</v>
      </c>
      <c r="N3992" s="162">
        <v>1</v>
      </c>
      <c r="O3992" s="162">
        <v>872.8</v>
      </c>
      <c r="P3992" s="92">
        <v>2021</v>
      </c>
    </row>
    <row r="3993" spans="1:16" s="89" customFormat="1" ht="15.75" customHeight="1" x14ac:dyDescent="0.25">
      <c r="A3993" s="124" t="s">
        <v>3664</v>
      </c>
      <c r="B3993" s="18" t="s">
        <v>3918</v>
      </c>
      <c r="C3993" s="91">
        <v>3903077.01</v>
      </c>
      <c r="D3993" s="118"/>
      <c r="E3993" s="118"/>
      <c r="F3993" s="118"/>
      <c r="G3993" s="91">
        <f t="shared" si="54"/>
        <v>3903077.01</v>
      </c>
      <c r="H3993" s="102">
        <v>44392</v>
      </c>
      <c r="I3993" s="102">
        <v>44405</v>
      </c>
      <c r="J3993" s="29"/>
      <c r="K3993" s="29"/>
      <c r="L3993" s="29"/>
      <c r="M3993" s="29" t="s">
        <v>3938</v>
      </c>
      <c r="N3993" s="162">
        <v>1</v>
      </c>
      <c r="O3993" s="162">
        <v>892</v>
      </c>
      <c r="P3993" s="92">
        <v>2021</v>
      </c>
    </row>
    <row r="3994" spans="1:16" s="89" customFormat="1" ht="15.75" customHeight="1" x14ac:dyDescent="0.25">
      <c r="A3994" s="124" t="s">
        <v>3156</v>
      </c>
      <c r="B3994" s="18" t="s">
        <v>3841</v>
      </c>
      <c r="C3994" s="91">
        <v>2447923.91</v>
      </c>
      <c r="D3994" s="118"/>
      <c r="E3994" s="118"/>
      <c r="F3994" s="118"/>
      <c r="G3994" s="91">
        <f t="shared" si="54"/>
        <v>2447923.91</v>
      </c>
      <c r="H3994" s="102">
        <v>44386</v>
      </c>
      <c r="I3994" s="102">
        <v>44404</v>
      </c>
      <c r="J3994" s="29"/>
      <c r="K3994" s="29"/>
      <c r="L3994" s="29"/>
      <c r="M3994" s="29" t="s">
        <v>3938</v>
      </c>
      <c r="N3994" s="162">
        <v>1</v>
      </c>
      <c r="O3994" s="162">
        <v>559.70000000000005</v>
      </c>
      <c r="P3994" s="162">
        <v>2021</v>
      </c>
    </row>
    <row r="3995" spans="1:16" s="89" customFormat="1" ht="15.75" customHeight="1" x14ac:dyDescent="0.25">
      <c r="A3995" s="113" t="s">
        <v>2874</v>
      </c>
      <c r="B3995" s="18" t="s">
        <v>3589</v>
      </c>
      <c r="C3995" s="91">
        <v>220685.62</v>
      </c>
      <c r="D3995" s="118"/>
      <c r="E3995" s="118"/>
      <c r="F3995" s="118"/>
      <c r="G3995" s="91">
        <f t="shared" si="54"/>
        <v>220685.62</v>
      </c>
      <c r="H3995" s="120">
        <v>44061</v>
      </c>
      <c r="I3995" s="102">
        <v>44396</v>
      </c>
      <c r="J3995" s="29"/>
      <c r="K3995" s="29"/>
      <c r="L3995" s="29"/>
      <c r="M3995" s="29" t="s">
        <v>724</v>
      </c>
      <c r="N3995" s="162">
        <v>1</v>
      </c>
      <c r="O3995" s="162">
        <v>724.5</v>
      </c>
      <c r="P3995" s="162">
        <v>2020</v>
      </c>
    </row>
    <row r="3996" spans="1:16" s="89" customFormat="1" ht="15.75" customHeight="1" x14ac:dyDescent="0.25">
      <c r="A3996" s="124" t="s">
        <v>3050</v>
      </c>
      <c r="B3996" s="18" t="s">
        <v>3083</v>
      </c>
      <c r="C3996" s="91">
        <v>2555248.4900000002</v>
      </c>
      <c r="D3996" s="118"/>
      <c r="E3996" s="118"/>
      <c r="F3996" s="118"/>
      <c r="G3996" s="91">
        <f t="shared" si="54"/>
        <v>2555248.4900000002</v>
      </c>
      <c r="H3996" s="102">
        <v>44193</v>
      </c>
      <c r="I3996" s="102">
        <v>44354</v>
      </c>
      <c r="J3996" s="29"/>
      <c r="K3996" s="29"/>
      <c r="L3996" s="29"/>
      <c r="M3996" s="29" t="s">
        <v>3938</v>
      </c>
      <c r="N3996" s="162">
        <v>1</v>
      </c>
      <c r="O3996" s="162">
        <v>674.3</v>
      </c>
      <c r="P3996" s="162">
        <v>2020</v>
      </c>
    </row>
    <row r="3997" spans="1:16" s="89" customFormat="1" ht="15.75" customHeight="1" x14ac:dyDescent="0.25">
      <c r="A3997" s="124" t="s">
        <v>3687</v>
      </c>
      <c r="B3997" s="18" t="s">
        <v>3840</v>
      </c>
      <c r="C3997" s="91">
        <v>2226130.6</v>
      </c>
      <c r="D3997" s="118"/>
      <c r="E3997" s="118"/>
      <c r="F3997" s="118"/>
      <c r="G3997" s="91">
        <f t="shared" si="54"/>
        <v>2226130.6</v>
      </c>
      <c r="H3997" s="102">
        <v>44337</v>
      </c>
      <c r="I3997" s="102">
        <v>44384</v>
      </c>
      <c r="J3997" s="29"/>
      <c r="K3997" s="29"/>
      <c r="L3997" s="29"/>
      <c r="M3997" s="29" t="s">
        <v>3938</v>
      </c>
      <c r="N3997" s="162">
        <v>1</v>
      </c>
      <c r="O3997" s="162">
        <v>1103.2</v>
      </c>
      <c r="P3997" s="92">
        <v>2021</v>
      </c>
    </row>
    <row r="3998" spans="1:16" s="89" customFormat="1" ht="15.75" customHeight="1" x14ac:dyDescent="0.25">
      <c r="A3998" s="124" t="s">
        <v>3258</v>
      </c>
      <c r="B3998" s="18" t="s">
        <v>3838</v>
      </c>
      <c r="C3998" s="91">
        <v>2332999.2000000002</v>
      </c>
      <c r="D3998" s="118"/>
      <c r="E3998" s="118"/>
      <c r="F3998" s="118"/>
      <c r="G3998" s="91">
        <f t="shared" ref="G3998:G4061" si="55">C3998-D3998+F3998</f>
        <v>2332999.2000000002</v>
      </c>
      <c r="H3998" s="102">
        <v>44195</v>
      </c>
      <c r="I3998" s="102">
        <v>44390</v>
      </c>
      <c r="J3998" s="29"/>
      <c r="K3998" s="29"/>
      <c r="L3998" s="29"/>
      <c r="M3998" s="29" t="s">
        <v>3938</v>
      </c>
      <c r="N3998" s="162">
        <v>1</v>
      </c>
      <c r="O3998" s="162">
        <v>514.6</v>
      </c>
      <c r="P3998" s="162">
        <v>2020</v>
      </c>
    </row>
    <row r="3999" spans="1:16" s="89" customFormat="1" ht="15.75" customHeight="1" x14ac:dyDescent="0.25">
      <c r="A3999" s="124" t="s">
        <v>3981</v>
      </c>
      <c r="B3999" s="18" t="s">
        <v>3838</v>
      </c>
      <c r="C3999" s="91">
        <v>2635660.96</v>
      </c>
      <c r="D3999" s="118"/>
      <c r="E3999" s="118"/>
      <c r="F3999" s="118"/>
      <c r="G3999" s="91">
        <f t="shared" si="55"/>
        <v>2635660.96</v>
      </c>
      <c r="H3999" s="102">
        <v>44315</v>
      </c>
      <c r="I3999" s="102">
        <v>44392</v>
      </c>
      <c r="J3999" s="29"/>
      <c r="K3999" s="29"/>
      <c r="L3999" s="29"/>
      <c r="M3999" s="29" t="s">
        <v>3938</v>
      </c>
      <c r="N3999" s="162">
        <v>1</v>
      </c>
      <c r="O3999" s="162">
        <v>550.4</v>
      </c>
      <c r="P3999" s="162">
        <v>2021</v>
      </c>
    </row>
    <row r="4000" spans="1:16" s="89" customFormat="1" ht="15.75" customHeight="1" x14ac:dyDescent="0.25">
      <c r="A4000" s="124" t="s">
        <v>3400</v>
      </c>
      <c r="B4000" s="18" t="s">
        <v>3925</v>
      </c>
      <c r="C4000" s="91">
        <v>1921362.55</v>
      </c>
      <c r="D4000" s="118"/>
      <c r="E4000" s="118"/>
      <c r="F4000" s="118"/>
      <c r="G4000" s="91">
        <f t="shared" si="55"/>
        <v>1921362.55</v>
      </c>
      <c r="H4000" s="102">
        <v>44342</v>
      </c>
      <c r="I4000" s="102">
        <v>44390</v>
      </c>
      <c r="J4000" s="29"/>
      <c r="K4000" s="29"/>
      <c r="L4000" s="29"/>
      <c r="M4000" s="29" t="s">
        <v>3938</v>
      </c>
      <c r="N4000" s="162">
        <v>1</v>
      </c>
      <c r="O4000" s="162">
        <v>480.4</v>
      </c>
      <c r="P4000" s="92">
        <v>2021</v>
      </c>
    </row>
    <row r="4001" spans="1:16" s="89" customFormat="1" ht="15.75" customHeight="1" x14ac:dyDescent="0.25">
      <c r="A4001" s="124" t="s">
        <v>3397</v>
      </c>
      <c r="B4001" s="18" t="s">
        <v>3925</v>
      </c>
      <c r="C4001" s="91">
        <v>1696683</v>
      </c>
      <c r="D4001" s="118"/>
      <c r="E4001" s="118"/>
      <c r="F4001" s="118"/>
      <c r="G4001" s="91">
        <f t="shared" si="55"/>
        <v>1696683</v>
      </c>
      <c r="H4001" s="102">
        <v>44343</v>
      </c>
      <c r="I4001" s="102">
        <v>44413</v>
      </c>
      <c r="J4001" s="29"/>
      <c r="K4001" s="29"/>
      <c r="L4001" s="29"/>
      <c r="M4001" s="29" t="s">
        <v>3938</v>
      </c>
      <c r="N4001" s="162">
        <v>1</v>
      </c>
      <c r="O4001" s="162">
        <v>443.1</v>
      </c>
      <c r="P4001" s="92">
        <v>2021</v>
      </c>
    </row>
    <row r="4002" spans="1:16" s="89" customFormat="1" ht="15.75" customHeight="1" x14ac:dyDescent="0.25">
      <c r="A4002" s="143" t="s">
        <v>3665</v>
      </c>
      <c r="B4002" s="18" t="s">
        <v>3918</v>
      </c>
      <c r="C4002" s="91">
        <v>4034172.65</v>
      </c>
      <c r="D4002" s="118"/>
      <c r="E4002" s="118"/>
      <c r="F4002" s="118"/>
      <c r="G4002" s="91">
        <f t="shared" si="55"/>
        <v>4034172.65</v>
      </c>
      <c r="H4002" s="102">
        <v>44420</v>
      </c>
      <c r="I4002" s="102">
        <v>44426</v>
      </c>
      <c r="J4002" s="29"/>
      <c r="K4002" s="29"/>
      <c r="L4002" s="29"/>
      <c r="M4002" s="29" t="s">
        <v>3938</v>
      </c>
      <c r="N4002" s="162">
        <v>1</v>
      </c>
      <c r="O4002" s="162">
        <v>893</v>
      </c>
      <c r="P4002" s="92">
        <v>2021</v>
      </c>
    </row>
    <row r="4003" spans="1:16" s="89" customFormat="1" ht="15.75" customHeight="1" x14ac:dyDescent="0.25">
      <c r="A4003" s="143" t="s">
        <v>3710</v>
      </c>
      <c r="B4003" s="18" t="s">
        <v>3841</v>
      </c>
      <c r="C4003" s="91">
        <v>2862304.67</v>
      </c>
      <c r="D4003" s="118"/>
      <c r="E4003" s="118"/>
      <c r="F4003" s="118"/>
      <c r="G4003" s="91">
        <f t="shared" si="55"/>
        <v>2862304.67</v>
      </c>
      <c r="H4003" s="102">
        <v>44407</v>
      </c>
      <c r="I4003" s="102">
        <v>44421</v>
      </c>
      <c r="J4003" s="29"/>
      <c r="K4003" s="29"/>
      <c r="L4003" s="29"/>
      <c r="M4003" s="29" t="s">
        <v>3938</v>
      </c>
      <c r="N4003" s="162">
        <v>1</v>
      </c>
      <c r="O4003" s="162">
        <v>799.2</v>
      </c>
      <c r="P4003" s="92">
        <v>2021</v>
      </c>
    </row>
    <row r="4004" spans="1:16" s="89" customFormat="1" ht="15.75" customHeight="1" x14ac:dyDescent="0.25">
      <c r="A4004" s="119" t="s">
        <v>3227</v>
      </c>
      <c r="B4004" s="18" t="s">
        <v>3946</v>
      </c>
      <c r="C4004" s="91">
        <v>1302597.6000000001</v>
      </c>
      <c r="D4004" s="118"/>
      <c r="E4004" s="118"/>
      <c r="F4004" s="118"/>
      <c r="G4004" s="91">
        <f t="shared" si="55"/>
        <v>1302597.6000000001</v>
      </c>
      <c r="H4004" s="102">
        <v>44407</v>
      </c>
      <c r="I4004" s="102">
        <v>44438</v>
      </c>
      <c r="J4004" s="29"/>
      <c r="K4004" s="29"/>
      <c r="L4004" s="29"/>
      <c r="M4004" s="29" t="s">
        <v>3939</v>
      </c>
      <c r="N4004" s="162">
        <v>2</v>
      </c>
      <c r="O4004" s="162">
        <v>288.39999999999998</v>
      </c>
      <c r="P4004" s="162">
        <v>2021</v>
      </c>
    </row>
    <row r="4005" spans="1:16" s="89" customFormat="1" ht="15.75" customHeight="1" x14ac:dyDescent="0.25">
      <c r="A4005" s="124" t="s">
        <v>3699</v>
      </c>
      <c r="B4005" s="18" t="s">
        <v>3544</v>
      </c>
      <c r="C4005" s="91">
        <v>1858950.84</v>
      </c>
      <c r="D4005" s="118"/>
      <c r="E4005" s="118"/>
      <c r="F4005" s="118"/>
      <c r="G4005" s="91">
        <f t="shared" si="55"/>
        <v>1858950.84</v>
      </c>
      <c r="H4005" s="102">
        <v>44236</v>
      </c>
      <c r="I4005" s="102">
        <v>44453</v>
      </c>
      <c r="J4005" s="29"/>
      <c r="K4005" s="29"/>
      <c r="L4005" s="29"/>
      <c r="M4005" s="29" t="s">
        <v>3938</v>
      </c>
      <c r="N4005" s="162">
        <v>1</v>
      </c>
      <c r="O4005" s="162">
        <v>560</v>
      </c>
      <c r="P4005" s="162">
        <v>2021</v>
      </c>
    </row>
    <row r="4006" spans="1:16" s="89" customFormat="1" ht="15.75" customHeight="1" x14ac:dyDescent="0.25">
      <c r="A4006" s="124" t="s">
        <v>3700</v>
      </c>
      <c r="B4006" s="18" t="s">
        <v>3544</v>
      </c>
      <c r="C4006" s="91">
        <v>1618290.08</v>
      </c>
      <c r="D4006" s="118"/>
      <c r="E4006" s="118"/>
      <c r="F4006" s="118"/>
      <c r="G4006" s="91">
        <f t="shared" si="55"/>
        <v>1618290.08</v>
      </c>
      <c r="H4006" s="102">
        <v>44453</v>
      </c>
      <c r="I4006" s="102">
        <v>44453</v>
      </c>
      <c r="J4006" s="29"/>
      <c r="K4006" s="29"/>
      <c r="L4006" s="29"/>
      <c r="M4006" s="29" t="s">
        <v>3938</v>
      </c>
      <c r="N4006" s="162">
        <v>1</v>
      </c>
      <c r="O4006" s="162">
        <v>560.1</v>
      </c>
      <c r="P4006" s="162">
        <v>2021</v>
      </c>
    </row>
    <row r="4007" spans="1:16" s="89" customFormat="1" ht="15.75" customHeight="1" x14ac:dyDescent="0.25">
      <c r="A4007" s="124" t="s">
        <v>2381</v>
      </c>
      <c r="B4007" s="18" t="s">
        <v>2100</v>
      </c>
      <c r="C4007" s="91">
        <v>1324146.5</v>
      </c>
      <c r="D4007" s="118"/>
      <c r="E4007" s="118"/>
      <c r="F4007" s="118"/>
      <c r="G4007" s="91">
        <f t="shared" si="55"/>
        <v>1324146.5</v>
      </c>
      <c r="H4007" s="120">
        <v>44195</v>
      </c>
      <c r="I4007" s="102">
        <v>44400</v>
      </c>
      <c r="J4007" s="29"/>
      <c r="K4007" s="29"/>
      <c r="L4007" s="29"/>
      <c r="M4007" s="84" t="s">
        <v>2382</v>
      </c>
      <c r="N4007" s="162">
        <v>4</v>
      </c>
      <c r="O4007" s="162">
        <v>654.79999999999995</v>
      </c>
      <c r="P4007" s="162">
        <v>2020</v>
      </c>
    </row>
    <row r="4008" spans="1:16" s="89" customFormat="1" ht="15.75" customHeight="1" x14ac:dyDescent="0.25">
      <c r="A4008" s="124" t="s">
        <v>2715</v>
      </c>
      <c r="B4008" s="18" t="s">
        <v>2100</v>
      </c>
      <c r="C4008" s="91">
        <v>1649287.22</v>
      </c>
      <c r="D4008" s="118"/>
      <c r="E4008" s="118"/>
      <c r="F4008" s="118"/>
      <c r="G4008" s="91">
        <f t="shared" si="55"/>
        <v>1649287.22</v>
      </c>
      <c r="H4008" s="120">
        <v>44180</v>
      </c>
      <c r="I4008" s="102">
        <v>44400</v>
      </c>
      <c r="J4008" s="29"/>
      <c r="K4008" s="29"/>
      <c r="L4008" s="29"/>
      <c r="M4008" s="84" t="s">
        <v>4084</v>
      </c>
      <c r="N4008" s="162">
        <v>5</v>
      </c>
      <c r="O4008" s="162">
        <v>724.6</v>
      </c>
      <c r="P4008" s="162">
        <v>2020</v>
      </c>
    </row>
    <row r="4009" spans="1:16" s="89" customFormat="1" ht="15.75" customHeight="1" x14ac:dyDescent="0.25">
      <c r="A4009" s="124" t="s">
        <v>3247</v>
      </c>
      <c r="B4009" s="18" t="s">
        <v>2100</v>
      </c>
      <c r="C4009" s="91">
        <v>8830536.4600000009</v>
      </c>
      <c r="D4009" s="118"/>
      <c r="E4009" s="118"/>
      <c r="F4009" s="118"/>
      <c r="G4009" s="91">
        <f t="shared" si="55"/>
        <v>8830536.4600000009</v>
      </c>
      <c r="H4009" s="120">
        <v>44330</v>
      </c>
      <c r="I4009" s="102">
        <v>44400</v>
      </c>
      <c r="J4009" s="29"/>
      <c r="K4009" s="29"/>
      <c r="L4009" s="29"/>
      <c r="M4009" s="84" t="s">
        <v>3938</v>
      </c>
      <c r="N4009" s="162">
        <v>1</v>
      </c>
      <c r="O4009" s="162">
        <v>7620.06</v>
      </c>
      <c r="P4009" s="162">
        <v>2021</v>
      </c>
    </row>
    <row r="4010" spans="1:16" s="89" customFormat="1" ht="15.75" customHeight="1" x14ac:dyDescent="0.25">
      <c r="A4010" s="124" t="s">
        <v>3755</v>
      </c>
      <c r="B4010" s="18" t="s">
        <v>4014</v>
      </c>
      <c r="C4010" s="91">
        <v>1836444.6</v>
      </c>
      <c r="D4010" s="118"/>
      <c r="E4010" s="118"/>
      <c r="F4010" s="118"/>
      <c r="G4010" s="91">
        <f t="shared" si="55"/>
        <v>1836444.6</v>
      </c>
      <c r="H4010" s="120">
        <v>44420</v>
      </c>
      <c r="I4010" s="102">
        <v>44463</v>
      </c>
      <c r="J4010" s="29"/>
      <c r="K4010" s="29"/>
      <c r="L4010" s="29"/>
      <c r="M4010" s="84" t="s">
        <v>3988</v>
      </c>
      <c r="N4010" s="162">
        <v>4</v>
      </c>
      <c r="O4010" s="162">
        <v>972</v>
      </c>
      <c r="P4010" s="92">
        <v>2021</v>
      </c>
    </row>
    <row r="4011" spans="1:16" s="89" customFormat="1" ht="15.75" customHeight="1" x14ac:dyDescent="0.25">
      <c r="A4011" s="124" t="s">
        <v>2724</v>
      </c>
      <c r="B4011" s="18" t="s">
        <v>42</v>
      </c>
      <c r="C4011" s="91">
        <v>939328.31</v>
      </c>
      <c r="D4011" s="118"/>
      <c r="E4011" s="118"/>
      <c r="F4011" s="118"/>
      <c r="G4011" s="91">
        <f t="shared" si="55"/>
        <v>939328.31</v>
      </c>
      <c r="H4011" s="102">
        <v>44384</v>
      </c>
      <c r="I4011" s="102">
        <v>44452</v>
      </c>
      <c r="J4011" s="29"/>
      <c r="K4011" s="29"/>
      <c r="L4011" s="29"/>
      <c r="M4011" s="130" t="s">
        <v>2237</v>
      </c>
      <c r="N4011" s="162">
        <v>2</v>
      </c>
      <c r="O4011" s="162">
        <v>663.4</v>
      </c>
      <c r="P4011" s="162">
        <v>2021</v>
      </c>
    </row>
    <row r="4012" spans="1:16" s="89" customFormat="1" ht="15.75" customHeight="1" x14ac:dyDescent="0.25">
      <c r="A4012" s="124" t="s">
        <v>3374</v>
      </c>
      <c r="B4012" s="18" t="s">
        <v>694</v>
      </c>
      <c r="C4012" s="91">
        <v>2869928.11</v>
      </c>
      <c r="D4012" s="118"/>
      <c r="E4012" s="118"/>
      <c r="F4012" s="118"/>
      <c r="G4012" s="91">
        <f t="shared" si="55"/>
        <v>2869928.11</v>
      </c>
      <c r="H4012" s="102">
        <v>44453</v>
      </c>
      <c r="I4012" s="102">
        <v>44518</v>
      </c>
      <c r="J4012" s="29"/>
      <c r="K4012" s="29"/>
      <c r="L4012" s="29"/>
      <c r="M4012" s="130" t="s">
        <v>3938</v>
      </c>
      <c r="N4012" s="162">
        <v>1</v>
      </c>
      <c r="O4012" s="162">
        <v>1349.56</v>
      </c>
      <c r="P4012" s="162">
        <v>2021</v>
      </c>
    </row>
    <row r="4013" spans="1:16" s="89" customFormat="1" ht="15.75" customHeight="1" x14ac:dyDescent="0.25">
      <c r="A4013" s="143" t="s">
        <v>3254</v>
      </c>
      <c r="B4013" s="18" t="s">
        <v>4076</v>
      </c>
      <c r="C4013" s="91">
        <v>2275804.4</v>
      </c>
      <c r="D4013" s="118"/>
      <c r="E4013" s="118"/>
      <c r="F4013" s="118"/>
      <c r="G4013" s="91">
        <f t="shared" si="55"/>
        <v>2275804.4</v>
      </c>
      <c r="H4013" s="102">
        <v>44455</v>
      </c>
      <c r="I4013" s="102">
        <v>44518</v>
      </c>
      <c r="J4013" s="29"/>
      <c r="K4013" s="29"/>
      <c r="L4013" s="29"/>
      <c r="M4013" s="134" t="s">
        <v>3939</v>
      </c>
      <c r="N4013" s="162">
        <v>2</v>
      </c>
      <c r="O4013" s="162">
        <v>986.5</v>
      </c>
      <c r="P4013" s="162">
        <v>2021</v>
      </c>
    </row>
    <row r="4014" spans="1:16" s="89" customFormat="1" ht="15.75" customHeight="1" x14ac:dyDescent="0.25">
      <c r="A4014" s="128" t="s">
        <v>3333</v>
      </c>
      <c r="B4014" s="18" t="s">
        <v>3923</v>
      </c>
      <c r="C4014" s="91">
        <v>2178038.7000000002</v>
      </c>
      <c r="D4014" s="118"/>
      <c r="E4014" s="118"/>
      <c r="F4014" s="118"/>
      <c r="G4014" s="91">
        <f t="shared" si="55"/>
        <v>2178038.7000000002</v>
      </c>
      <c r="H4014" s="102">
        <v>44453</v>
      </c>
      <c r="I4014" s="102">
        <v>44520</v>
      </c>
      <c r="J4014" s="29"/>
      <c r="K4014" s="29"/>
      <c r="L4014" s="29"/>
      <c r="M4014" s="133" t="s">
        <v>3606</v>
      </c>
      <c r="N4014" s="162">
        <v>1</v>
      </c>
      <c r="O4014" s="162">
        <v>780.6</v>
      </c>
      <c r="P4014" s="162">
        <v>2021</v>
      </c>
    </row>
    <row r="4015" spans="1:16" s="89" customFormat="1" ht="15.75" customHeight="1" x14ac:dyDescent="0.25">
      <c r="A4015" s="119" t="s">
        <v>3373</v>
      </c>
      <c r="B4015" s="18" t="s">
        <v>63</v>
      </c>
      <c r="C4015" s="91">
        <v>2901195.58</v>
      </c>
      <c r="D4015" s="118"/>
      <c r="E4015" s="118"/>
      <c r="F4015" s="118"/>
      <c r="G4015" s="91">
        <f t="shared" si="55"/>
        <v>2901195.58</v>
      </c>
      <c r="H4015" s="102">
        <v>44536</v>
      </c>
      <c r="I4015" s="102">
        <v>44544</v>
      </c>
      <c r="J4015" s="29"/>
      <c r="K4015" s="29"/>
      <c r="L4015" s="29"/>
      <c r="M4015" s="133" t="s">
        <v>3938</v>
      </c>
      <c r="N4015" s="162">
        <v>1</v>
      </c>
      <c r="O4015" s="162">
        <v>918.4</v>
      </c>
      <c r="P4015" s="162">
        <v>2021</v>
      </c>
    </row>
    <row r="4016" spans="1:16" s="89" customFormat="1" ht="15.75" customHeight="1" x14ac:dyDescent="0.25">
      <c r="A4016" s="128" t="s">
        <v>3170</v>
      </c>
      <c r="B4016" s="18" t="s">
        <v>3841</v>
      </c>
      <c r="C4016" s="91">
        <v>2893157.04</v>
      </c>
      <c r="D4016" s="118"/>
      <c r="E4016" s="118"/>
      <c r="F4016" s="118"/>
      <c r="G4016" s="91">
        <f t="shared" si="55"/>
        <v>2893157.04</v>
      </c>
      <c r="H4016" s="102">
        <v>44512</v>
      </c>
      <c r="I4016" s="102">
        <v>44523</v>
      </c>
      <c r="J4016" s="29"/>
      <c r="K4016" s="29"/>
      <c r="L4016" s="29"/>
      <c r="M4016" s="134" t="s">
        <v>3938</v>
      </c>
      <c r="N4016" s="162">
        <v>1</v>
      </c>
      <c r="O4016" s="162">
        <v>698.22</v>
      </c>
      <c r="P4016" s="162">
        <v>2021</v>
      </c>
    </row>
    <row r="4017" spans="1:16" s="89" customFormat="1" ht="16.5" customHeight="1" x14ac:dyDescent="0.25">
      <c r="A4017" s="128" t="s">
        <v>3666</v>
      </c>
      <c r="B4017" s="18" t="s">
        <v>3918</v>
      </c>
      <c r="C4017" s="91">
        <v>2705542.63</v>
      </c>
      <c r="D4017" s="118"/>
      <c r="E4017" s="118"/>
      <c r="F4017" s="118"/>
      <c r="G4017" s="91">
        <f t="shared" si="55"/>
        <v>2705542.63</v>
      </c>
      <c r="H4017" s="102">
        <v>44470</v>
      </c>
      <c r="I4017" s="102">
        <v>44553</v>
      </c>
      <c r="J4017" s="29"/>
      <c r="K4017" s="29"/>
      <c r="L4017" s="29"/>
      <c r="M4017" s="134" t="s">
        <v>3938</v>
      </c>
      <c r="N4017" s="162">
        <v>1</v>
      </c>
      <c r="O4017" s="162">
        <v>885.6</v>
      </c>
      <c r="P4017" s="162">
        <v>2021</v>
      </c>
    </row>
    <row r="4018" spans="1:16" s="89" customFormat="1" ht="15.75" customHeight="1" x14ac:dyDescent="0.25">
      <c r="A4018" s="124" t="s">
        <v>2721</v>
      </c>
      <c r="B4018" s="18" t="s">
        <v>42</v>
      </c>
      <c r="C4018" s="91">
        <v>488998.8</v>
      </c>
      <c r="D4018" s="118"/>
      <c r="E4018" s="118"/>
      <c r="F4018" s="118"/>
      <c r="G4018" s="91">
        <f t="shared" si="55"/>
        <v>488998.8</v>
      </c>
      <c r="H4018" s="102">
        <v>44428</v>
      </c>
      <c r="I4018" s="102">
        <v>44466</v>
      </c>
      <c r="J4018" s="29"/>
      <c r="K4018" s="29"/>
      <c r="L4018" s="29"/>
      <c r="M4018" s="134" t="s">
        <v>3979</v>
      </c>
      <c r="N4018" s="162">
        <v>2</v>
      </c>
      <c r="O4018" s="162">
        <v>608.79999999999995</v>
      </c>
      <c r="P4018" s="162">
        <v>2021</v>
      </c>
    </row>
    <row r="4019" spans="1:16" s="89" customFormat="1" ht="15.75" customHeight="1" x14ac:dyDescent="0.25">
      <c r="A4019" s="124" t="s">
        <v>3243</v>
      </c>
      <c r="B4019" s="18" t="s">
        <v>2100</v>
      </c>
      <c r="C4019" s="91">
        <v>3305867.34</v>
      </c>
      <c r="D4019" s="118"/>
      <c r="E4019" s="118"/>
      <c r="F4019" s="118"/>
      <c r="G4019" s="91">
        <f t="shared" si="55"/>
        <v>3305867.34</v>
      </c>
      <c r="H4019" s="102">
        <v>44494</v>
      </c>
      <c r="I4019" s="102">
        <v>44600</v>
      </c>
      <c r="J4019" s="29"/>
      <c r="K4019" s="29"/>
      <c r="L4019" s="29"/>
      <c r="M4019" s="134" t="s">
        <v>3938</v>
      </c>
      <c r="N4019" s="162">
        <v>1</v>
      </c>
      <c r="O4019" s="162">
        <v>798.6</v>
      </c>
      <c r="P4019" s="162">
        <v>2021</v>
      </c>
    </row>
    <row r="4020" spans="1:16" s="89" customFormat="1" ht="15.75" customHeight="1" x14ac:dyDescent="0.25">
      <c r="A4020" s="132" t="s">
        <v>3253</v>
      </c>
      <c r="B4020" s="18" t="s">
        <v>4076</v>
      </c>
      <c r="C4020" s="91">
        <v>2188000.96</v>
      </c>
      <c r="D4020" s="118"/>
      <c r="E4020" s="118"/>
      <c r="F4020" s="118"/>
      <c r="G4020" s="91">
        <f t="shared" si="55"/>
        <v>2188000.96</v>
      </c>
      <c r="H4020" s="102">
        <v>44488</v>
      </c>
      <c r="I4020" s="102">
        <v>44586</v>
      </c>
      <c r="J4020" s="29"/>
      <c r="K4020" s="29"/>
      <c r="L4020" s="29"/>
      <c r="M4020" s="134" t="s">
        <v>3939</v>
      </c>
      <c r="N4020" s="162">
        <v>2</v>
      </c>
      <c r="O4020" s="162">
        <v>784.6</v>
      </c>
      <c r="P4020" s="162">
        <v>2021</v>
      </c>
    </row>
    <row r="4021" spans="1:16" s="89" customFormat="1" ht="15.75" customHeight="1" x14ac:dyDescent="0.25">
      <c r="A4021" s="132" t="s">
        <v>3255</v>
      </c>
      <c r="B4021" s="18" t="s">
        <v>4076</v>
      </c>
      <c r="C4021" s="91">
        <v>2569717.5499999998</v>
      </c>
      <c r="D4021" s="118"/>
      <c r="E4021" s="118"/>
      <c r="F4021" s="118"/>
      <c r="G4021" s="91">
        <f t="shared" si="55"/>
        <v>2569717.5499999998</v>
      </c>
      <c r="H4021" s="102">
        <v>44532</v>
      </c>
      <c r="I4021" s="102">
        <v>44578</v>
      </c>
      <c r="J4021" s="29"/>
      <c r="K4021" s="29"/>
      <c r="L4021" s="29"/>
      <c r="M4021" s="134" t="s">
        <v>3939</v>
      </c>
      <c r="N4021" s="162">
        <v>2</v>
      </c>
      <c r="O4021" s="162">
        <v>927.2</v>
      </c>
      <c r="P4021" s="162">
        <v>2021</v>
      </c>
    </row>
    <row r="4022" spans="1:16" s="89" customFormat="1" ht="15.75" customHeight="1" x14ac:dyDescent="0.25">
      <c r="A4022" s="113" t="s">
        <v>2562</v>
      </c>
      <c r="B4022" s="18" t="s">
        <v>2098</v>
      </c>
      <c r="C4022" s="91">
        <v>1002211.7</v>
      </c>
      <c r="D4022" s="118"/>
      <c r="E4022" s="118"/>
      <c r="F4022" s="118"/>
      <c r="G4022" s="91">
        <f t="shared" si="55"/>
        <v>1002211.7</v>
      </c>
      <c r="H4022" s="102">
        <v>44159</v>
      </c>
      <c r="I4022" s="102">
        <v>44293</v>
      </c>
      <c r="J4022" s="29"/>
      <c r="K4022" s="29"/>
      <c r="L4022" s="29"/>
      <c r="M4022" s="162" t="s">
        <v>3584</v>
      </c>
      <c r="N4022" s="162">
        <v>4</v>
      </c>
      <c r="O4022" s="162">
        <v>1163.08</v>
      </c>
      <c r="P4022" s="162">
        <v>2020</v>
      </c>
    </row>
    <row r="4023" spans="1:16" s="89" customFormat="1" ht="15.75" customHeight="1" x14ac:dyDescent="0.25">
      <c r="A4023" s="132" t="s">
        <v>3670</v>
      </c>
      <c r="B4023" s="18" t="s">
        <v>3923</v>
      </c>
      <c r="C4023" s="91">
        <v>3021188.07</v>
      </c>
      <c r="D4023" s="118"/>
      <c r="E4023" s="118"/>
      <c r="F4023" s="118"/>
      <c r="G4023" s="91">
        <f t="shared" si="55"/>
        <v>3021188.07</v>
      </c>
      <c r="H4023" s="102">
        <v>44533</v>
      </c>
      <c r="I4023" s="102">
        <v>44580</v>
      </c>
      <c r="J4023" s="29"/>
      <c r="K4023" s="29"/>
      <c r="L4023" s="29"/>
      <c r="M4023" s="134" t="s">
        <v>3937</v>
      </c>
      <c r="N4023" s="162">
        <v>1</v>
      </c>
      <c r="O4023" s="162">
        <v>864.5</v>
      </c>
      <c r="P4023" s="162">
        <v>2021</v>
      </c>
    </row>
    <row r="4024" spans="1:16" s="89" customFormat="1" ht="15.75" customHeight="1" x14ac:dyDescent="0.25">
      <c r="A4024" s="152" t="s">
        <v>3697</v>
      </c>
      <c r="B4024" s="18" t="s">
        <v>3991</v>
      </c>
      <c r="C4024" s="91">
        <v>5887181.9400000004</v>
      </c>
      <c r="D4024" s="118"/>
      <c r="E4024" s="118"/>
      <c r="F4024" s="118"/>
      <c r="G4024" s="91">
        <f t="shared" si="55"/>
        <v>5887181.9400000004</v>
      </c>
      <c r="H4024" s="102">
        <v>44389</v>
      </c>
      <c r="I4024" s="102">
        <v>44592</v>
      </c>
      <c r="J4024" s="29"/>
      <c r="K4024" s="29"/>
      <c r="L4024" s="29"/>
      <c r="M4024" s="130" t="s">
        <v>3978</v>
      </c>
      <c r="N4024" s="162">
        <v>5</v>
      </c>
      <c r="O4024" s="162">
        <v>4515.1400000000003</v>
      </c>
      <c r="P4024" s="162">
        <v>2021</v>
      </c>
    </row>
    <row r="4025" spans="1:16" s="89" customFormat="1" ht="15.75" customHeight="1" x14ac:dyDescent="0.25">
      <c r="A4025" s="124" t="s">
        <v>3245</v>
      </c>
      <c r="B4025" s="18" t="s">
        <v>694</v>
      </c>
      <c r="C4025" s="137">
        <v>2078904.35</v>
      </c>
      <c r="D4025" s="118"/>
      <c r="E4025" s="118"/>
      <c r="F4025" s="118"/>
      <c r="G4025" s="91">
        <f t="shared" si="55"/>
        <v>2078904.35</v>
      </c>
      <c r="H4025" s="102">
        <v>44193</v>
      </c>
      <c r="I4025" s="157">
        <v>44774</v>
      </c>
      <c r="J4025" s="29"/>
      <c r="K4025" s="29"/>
      <c r="L4025" s="29"/>
      <c r="M4025" s="138" t="s">
        <v>3938</v>
      </c>
      <c r="N4025" s="162">
        <v>1</v>
      </c>
      <c r="O4025" s="162">
        <v>757.6</v>
      </c>
      <c r="P4025" s="162">
        <v>2020</v>
      </c>
    </row>
    <row r="4026" spans="1:16" s="89" customFormat="1" ht="15.75" customHeight="1" x14ac:dyDescent="0.25">
      <c r="A4026" s="124" t="s">
        <v>3380</v>
      </c>
      <c r="B4026" s="18" t="s">
        <v>694</v>
      </c>
      <c r="C4026" s="91">
        <v>4205278.58</v>
      </c>
      <c r="D4026" s="118"/>
      <c r="E4026" s="118"/>
      <c r="F4026" s="118"/>
      <c r="G4026" s="91">
        <f t="shared" si="55"/>
        <v>4205278.58</v>
      </c>
      <c r="H4026" s="102">
        <v>44532</v>
      </c>
      <c r="I4026" s="102">
        <v>44553</v>
      </c>
      <c r="J4026" s="29"/>
      <c r="K4026" s="29"/>
      <c r="L4026" s="29"/>
      <c r="M4026" s="130" t="s">
        <v>3938</v>
      </c>
      <c r="N4026" s="162">
        <v>1</v>
      </c>
      <c r="O4026" s="162">
        <v>4420.8</v>
      </c>
      <c r="P4026" s="162">
        <v>2021</v>
      </c>
    </row>
    <row r="4027" spans="1:16" s="89" customFormat="1" ht="15.75" customHeight="1" x14ac:dyDescent="0.25">
      <c r="A4027" s="128" t="s">
        <v>3366</v>
      </c>
      <c r="B4027" s="18" t="s">
        <v>4076</v>
      </c>
      <c r="C4027" s="91">
        <v>6397509.0300000003</v>
      </c>
      <c r="D4027" s="118"/>
      <c r="E4027" s="118"/>
      <c r="F4027" s="118"/>
      <c r="G4027" s="91">
        <f t="shared" si="55"/>
        <v>6397509.0300000003</v>
      </c>
      <c r="H4027" s="102">
        <v>44544</v>
      </c>
      <c r="I4027" s="102">
        <v>44582</v>
      </c>
      <c r="J4027" s="29"/>
      <c r="K4027" s="29"/>
      <c r="L4027" s="29"/>
      <c r="M4027" s="134" t="s">
        <v>3938</v>
      </c>
      <c r="N4027" s="162">
        <v>1</v>
      </c>
      <c r="O4027" s="162">
        <v>6046.9</v>
      </c>
      <c r="P4027" s="162">
        <v>2021</v>
      </c>
    </row>
    <row r="4028" spans="1:16" s="89" customFormat="1" ht="15.75" customHeight="1" x14ac:dyDescent="0.25">
      <c r="A4028" s="128" t="s">
        <v>3193</v>
      </c>
      <c r="B4028" s="18" t="s">
        <v>2100</v>
      </c>
      <c r="C4028" s="91">
        <v>2328927.6</v>
      </c>
      <c r="D4028" s="118"/>
      <c r="E4028" s="118"/>
      <c r="F4028" s="118"/>
      <c r="G4028" s="91">
        <f t="shared" si="55"/>
        <v>2328927.6</v>
      </c>
      <c r="H4028" s="102">
        <v>44441</v>
      </c>
      <c r="I4028" s="102">
        <v>44664</v>
      </c>
      <c r="J4028" s="29"/>
      <c r="K4028" s="29"/>
      <c r="L4028" s="29"/>
      <c r="M4028" s="134" t="s">
        <v>3939</v>
      </c>
      <c r="N4028" s="162">
        <v>2</v>
      </c>
      <c r="O4028" s="162">
        <v>541.9</v>
      </c>
      <c r="P4028" s="162">
        <v>2021</v>
      </c>
    </row>
    <row r="4029" spans="1:16" s="89" customFormat="1" ht="15.75" customHeight="1" x14ac:dyDescent="0.25">
      <c r="A4029" s="128" t="s">
        <v>3744</v>
      </c>
      <c r="B4029" s="18" t="s">
        <v>3532</v>
      </c>
      <c r="C4029" s="91">
        <v>2661076.7999999998</v>
      </c>
      <c r="D4029" s="118"/>
      <c r="E4029" s="118"/>
      <c r="F4029" s="118"/>
      <c r="G4029" s="91">
        <f t="shared" si="55"/>
        <v>2661076.7999999998</v>
      </c>
      <c r="H4029" s="102">
        <v>44442</v>
      </c>
      <c r="I4029" s="102">
        <v>44524</v>
      </c>
      <c r="J4029" s="29"/>
      <c r="K4029" s="29"/>
      <c r="L4029" s="29"/>
      <c r="M4029" s="29" t="s">
        <v>3938</v>
      </c>
      <c r="N4029" s="162">
        <v>1</v>
      </c>
      <c r="O4029" s="162">
        <v>824.45</v>
      </c>
      <c r="P4029" s="162">
        <v>2021</v>
      </c>
    </row>
    <row r="4030" spans="1:16" s="89" customFormat="1" ht="17.25" customHeight="1" x14ac:dyDescent="0.25">
      <c r="A4030" s="128" t="s">
        <v>3394</v>
      </c>
      <c r="B4030" s="18" t="s">
        <v>2100</v>
      </c>
      <c r="C4030" s="91">
        <v>6661046.1699999999</v>
      </c>
      <c r="D4030" s="118"/>
      <c r="E4030" s="118"/>
      <c r="F4030" s="118"/>
      <c r="G4030" s="91">
        <f t="shared" si="55"/>
        <v>6661046.1699999999</v>
      </c>
      <c r="H4030" s="102">
        <v>44407</v>
      </c>
      <c r="I4030" s="102">
        <v>44686</v>
      </c>
      <c r="J4030" s="29"/>
      <c r="K4030" s="29"/>
      <c r="L4030" s="29"/>
      <c r="M4030" s="130" t="s">
        <v>3990</v>
      </c>
      <c r="N4030" s="162">
        <v>4</v>
      </c>
      <c r="O4030" s="162">
        <v>4517.2</v>
      </c>
      <c r="P4030" s="162">
        <v>2021</v>
      </c>
    </row>
    <row r="4031" spans="1:16" s="89" customFormat="1" ht="15.75" customHeight="1" x14ac:dyDescent="0.25">
      <c r="A4031" s="113" t="s">
        <v>2813</v>
      </c>
      <c r="B4031" s="18" t="s">
        <v>3589</v>
      </c>
      <c r="C4031" s="91">
        <v>492945.6</v>
      </c>
      <c r="D4031" s="118"/>
      <c r="E4031" s="118"/>
      <c r="F4031" s="118"/>
      <c r="G4031" s="91">
        <f t="shared" si="55"/>
        <v>492945.6</v>
      </c>
      <c r="H4031" s="120">
        <v>44176</v>
      </c>
      <c r="I4031" s="102">
        <v>44718</v>
      </c>
      <c r="J4031" s="29"/>
      <c r="K4031" s="29"/>
      <c r="L4031" s="29"/>
      <c r="M4031" s="84" t="s">
        <v>1161</v>
      </c>
      <c r="N4031" s="162">
        <v>1</v>
      </c>
      <c r="O4031" s="162">
        <v>787.7</v>
      </c>
      <c r="P4031" s="162">
        <v>2020</v>
      </c>
    </row>
    <row r="4032" spans="1:16" s="89" customFormat="1" ht="15.75" customHeight="1" x14ac:dyDescent="0.25">
      <c r="A4032" s="113" t="s">
        <v>2361</v>
      </c>
      <c r="B4032" s="18" t="s">
        <v>3589</v>
      </c>
      <c r="C4032" s="91">
        <v>869593.1</v>
      </c>
      <c r="D4032" s="118"/>
      <c r="E4032" s="118"/>
      <c r="F4032" s="118"/>
      <c r="G4032" s="91">
        <f t="shared" si="55"/>
        <v>869593.1</v>
      </c>
      <c r="H4032" s="120">
        <v>44176</v>
      </c>
      <c r="I4032" s="102">
        <v>44736</v>
      </c>
      <c r="J4032" s="29"/>
      <c r="K4032" s="29"/>
      <c r="L4032" s="29"/>
      <c r="M4032" s="84" t="s">
        <v>1162</v>
      </c>
      <c r="N4032" s="162">
        <v>2</v>
      </c>
      <c r="O4032" s="162">
        <v>1016</v>
      </c>
      <c r="P4032" s="162">
        <v>2020</v>
      </c>
    </row>
    <row r="4033" spans="1:16" s="89" customFormat="1" ht="15.75" customHeight="1" x14ac:dyDescent="0.25">
      <c r="A4033" s="113" t="s">
        <v>3221</v>
      </c>
      <c r="B4033" s="18" t="s">
        <v>3946</v>
      </c>
      <c r="C4033" s="91">
        <v>1970837.67</v>
      </c>
      <c r="D4033" s="118"/>
      <c r="E4033" s="118"/>
      <c r="F4033" s="118"/>
      <c r="G4033" s="91">
        <f t="shared" si="55"/>
        <v>1970837.67</v>
      </c>
      <c r="H4033" s="102">
        <v>44453</v>
      </c>
      <c r="I4033" s="102">
        <v>44607</v>
      </c>
      <c r="J4033" s="29"/>
      <c r="K4033" s="29"/>
      <c r="L4033" s="29"/>
      <c r="M4033" s="133" t="s">
        <v>3939</v>
      </c>
      <c r="N4033" s="162">
        <v>2</v>
      </c>
      <c r="O4033" s="162">
        <v>689.8</v>
      </c>
      <c r="P4033" s="162">
        <v>2021</v>
      </c>
    </row>
    <row r="4034" spans="1:16" s="89" customFormat="1" ht="15.75" customHeight="1" x14ac:dyDescent="0.25">
      <c r="A4034" s="113" t="s">
        <v>3264</v>
      </c>
      <c r="B4034" s="18" t="s">
        <v>3838</v>
      </c>
      <c r="C4034" s="91">
        <v>2540480.8199999998</v>
      </c>
      <c r="D4034" s="118"/>
      <c r="E4034" s="118"/>
      <c r="F4034" s="118"/>
      <c r="G4034" s="91">
        <f t="shared" si="55"/>
        <v>2540480.8199999998</v>
      </c>
      <c r="H4034" s="102">
        <v>44455</v>
      </c>
      <c r="I4034" s="102">
        <v>44673</v>
      </c>
      <c r="J4034" s="29"/>
      <c r="K4034" s="29"/>
      <c r="L4034" s="29"/>
      <c r="M4034" s="138" t="s">
        <v>3939</v>
      </c>
      <c r="N4034" s="162">
        <v>2</v>
      </c>
      <c r="O4034" s="162">
        <v>973.4</v>
      </c>
      <c r="P4034" s="162">
        <v>2021</v>
      </c>
    </row>
    <row r="4035" spans="1:16" s="89" customFormat="1" ht="15.75" customHeight="1" x14ac:dyDescent="0.25">
      <c r="A4035" s="113" t="s">
        <v>2982</v>
      </c>
      <c r="B4035" s="18" t="s">
        <v>3589</v>
      </c>
      <c r="C4035" s="91">
        <v>157666.51</v>
      </c>
      <c r="D4035" s="118"/>
      <c r="E4035" s="118"/>
      <c r="F4035" s="118"/>
      <c r="G4035" s="91">
        <f t="shared" si="55"/>
        <v>157666.51</v>
      </c>
      <c r="H4035" s="120">
        <v>44041</v>
      </c>
      <c r="I4035" s="102">
        <v>44740</v>
      </c>
      <c r="J4035" s="29"/>
      <c r="K4035" s="29"/>
      <c r="L4035" s="29"/>
      <c r="M4035" s="84" t="s">
        <v>724</v>
      </c>
      <c r="N4035" s="162">
        <v>1</v>
      </c>
      <c r="O4035" s="162">
        <v>311.2</v>
      </c>
      <c r="P4035" s="162">
        <v>2020</v>
      </c>
    </row>
    <row r="4036" spans="1:16" s="89" customFormat="1" ht="15.75" customHeight="1" x14ac:dyDescent="0.25">
      <c r="A4036" s="113" t="s">
        <v>3145</v>
      </c>
      <c r="B4036" s="18" t="s">
        <v>3917</v>
      </c>
      <c r="C4036" s="91">
        <v>675980.15</v>
      </c>
      <c r="D4036" s="118"/>
      <c r="E4036" s="118"/>
      <c r="F4036" s="118"/>
      <c r="G4036" s="91">
        <f t="shared" si="55"/>
        <v>675980.15</v>
      </c>
      <c r="H4036" s="102">
        <v>44085</v>
      </c>
      <c r="I4036" s="102">
        <v>44740</v>
      </c>
      <c r="J4036" s="29"/>
      <c r="K4036" s="29"/>
      <c r="L4036" s="29"/>
      <c r="M4036" s="162" t="s">
        <v>5</v>
      </c>
      <c r="N4036" s="162">
        <v>1</v>
      </c>
      <c r="O4036" s="162">
        <v>1896.6</v>
      </c>
      <c r="P4036" s="162">
        <v>2020</v>
      </c>
    </row>
    <row r="4037" spans="1:16" s="89" customFormat="1" ht="15.75" customHeight="1" x14ac:dyDescent="0.25">
      <c r="A4037" s="113" t="s">
        <v>3672</v>
      </c>
      <c r="B4037" s="18" t="s">
        <v>3923</v>
      </c>
      <c r="C4037" s="91">
        <v>3181141.96</v>
      </c>
      <c r="D4037" s="118"/>
      <c r="E4037" s="118"/>
      <c r="F4037" s="118"/>
      <c r="G4037" s="91">
        <f t="shared" si="55"/>
        <v>3181141.96</v>
      </c>
      <c r="H4037" s="102">
        <v>44711</v>
      </c>
      <c r="I4037" s="102">
        <v>44756</v>
      </c>
      <c r="J4037" s="29"/>
      <c r="K4037" s="29"/>
      <c r="L4037" s="29"/>
      <c r="M4037" s="162" t="s">
        <v>3938</v>
      </c>
      <c r="N4037" s="162">
        <v>1</v>
      </c>
      <c r="O4037" s="162">
        <v>862.2</v>
      </c>
      <c r="P4037" s="162">
        <v>2022</v>
      </c>
    </row>
    <row r="4038" spans="1:16" s="89" customFormat="1" ht="15.75" customHeight="1" x14ac:dyDescent="0.25">
      <c r="A4038" s="124" t="s">
        <v>3688</v>
      </c>
      <c r="B4038" s="18" t="s">
        <v>3925</v>
      </c>
      <c r="C4038" s="91">
        <v>1429944.96</v>
      </c>
      <c r="D4038" s="118"/>
      <c r="E4038" s="118"/>
      <c r="F4038" s="118"/>
      <c r="G4038" s="91">
        <f t="shared" si="55"/>
        <v>1429944.96</v>
      </c>
      <c r="H4038" s="102">
        <v>44453</v>
      </c>
      <c r="I4038" s="102">
        <v>44447</v>
      </c>
      <c r="J4038" s="29"/>
      <c r="K4038" s="29"/>
      <c r="L4038" s="29"/>
      <c r="M4038" s="134" t="s">
        <v>3937</v>
      </c>
      <c r="N4038" s="162">
        <v>1</v>
      </c>
      <c r="O4038" s="162">
        <v>1323</v>
      </c>
      <c r="P4038" s="162">
        <v>2021</v>
      </c>
    </row>
    <row r="4039" spans="1:16" s="89" customFormat="1" ht="15.75" customHeight="1" x14ac:dyDescent="0.25">
      <c r="A4039" s="124" t="s">
        <v>3382</v>
      </c>
      <c r="B4039" s="18" t="s">
        <v>63</v>
      </c>
      <c r="C4039" s="91">
        <v>1638939.6</v>
      </c>
      <c r="D4039" s="118"/>
      <c r="E4039" s="118"/>
      <c r="F4039" s="118"/>
      <c r="G4039" s="91">
        <f t="shared" si="55"/>
        <v>1638939.6</v>
      </c>
      <c r="H4039" s="102">
        <v>44491</v>
      </c>
      <c r="I4039" s="102">
        <v>44754</v>
      </c>
      <c r="J4039" s="29"/>
      <c r="K4039" s="29"/>
      <c r="L4039" s="29"/>
      <c r="M4039" s="29" t="s">
        <v>3937</v>
      </c>
      <c r="N4039" s="162">
        <v>1</v>
      </c>
      <c r="O4039" s="162">
        <v>1425.6</v>
      </c>
      <c r="P4039" s="162">
        <v>2021</v>
      </c>
    </row>
    <row r="4040" spans="1:16" s="89" customFormat="1" ht="15.75" customHeight="1" x14ac:dyDescent="0.25">
      <c r="A4040" s="124" t="s">
        <v>2726</v>
      </c>
      <c r="B4040" s="18" t="s">
        <v>694</v>
      </c>
      <c r="C4040" s="91">
        <v>402105.17</v>
      </c>
      <c r="D4040" s="118"/>
      <c r="E4040" s="118"/>
      <c r="F4040" s="118"/>
      <c r="G4040" s="91">
        <f t="shared" si="55"/>
        <v>402105.17</v>
      </c>
      <c r="H4040" s="120">
        <v>44027</v>
      </c>
      <c r="I4040" s="102">
        <v>44755</v>
      </c>
      <c r="J4040" s="29"/>
      <c r="K4040" s="29"/>
      <c r="L4040" s="29"/>
      <c r="M4040" s="84" t="s">
        <v>1161</v>
      </c>
      <c r="N4040" s="162">
        <v>1</v>
      </c>
      <c r="O4040" s="162">
        <v>410.26</v>
      </c>
      <c r="P4040" s="162">
        <v>2020</v>
      </c>
    </row>
    <row r="4041" spans="1:16" s="89" customFormat="1" ht="15.75" customHeight="1" x14ac:dyDescent="0.25">
      <c r="A4041" s="124" t="s">
        <v>2945</v>
      </c>
      <c r="B4041" s="18" t="s">
        <v>2942</v>
      </c>
      <c r="C4041" s="91">
        <v>202709.59</v>
      </c>
      <c r="D4041" s="118"/>
      <c r="E4041" s="118"/>
      <c r="F4041" s="118"/>
      <c r="G4041" s="91">
        <f t="shared" si="55"/>
        <v>202709.59</v>
      </c>
      <c r="H4041" s="102">
        <v>44077</v>
      </c>
      <c r="I4041" s="102">
        <v>44267</v>
      </c>
      <c r="J4041" s="29"/>
      <c r="K4041" s="29"/>
      <c r="L4041" s="29"/>
      <c r="M4041" s="162" t="s">
        <v>2822</v>
      </c>
      <c r="N4041" s="162">
        <v>1</v>
      </c>
      <c r="O4041" s="162">
        <v>752</v>
      </c>
      <c r="P4041" s="162">
        <v>2020</v>
      </c>
    </row>
    <row r="4042" spans="1:16" s="89" customFormat="1" ht="15.75" customHeight="1" x14ac:dyDescent="0.25">
      <c r="A4042" s="124" t="s">
        <v>2998</v>
      </c>
      <c r="B4042" s="18" t="s">
        <v>694</v>
      </c>
      <c r="C4042" s="91">
        <v>253448.87</v>
      </c>
      <c r="D4042" s="118"/>
      <c r="E4042" s="118"/>
      <c r="F4042" s="118"/>
      <c r="G4042" s="91">
        <f t="shared" si="55"/>
        <v>253448.87</v>
      </c>
      <c r="H4042" s="102">
        <v>44193</v>
      </c>
      <c r="I4042" s="102">
        <v>44694</v>
      </c>
      <c r="J4042" s="29"/>
      <c r="K4042" s="29"/>
      <c r="L4042" s="29"/>
      <c r="M4042" s="138" t="s">
        <v>724</v>
      </c>
      <c r="N4042" s="162">
        <v>1</v>
      </c>
      <c r="O4042" s="162">
        <v>658.9</v>
      </c>
      <c r="P4042" s="162">
        <v>2020</v>
      </c>
    </row>
    <row r="4043" spans="1:16" s="89" customFormat="1" ht="15.75" customHeight="1" x14ac:dyDescent="0.25">
      <c r="A4043" s="113" t="s">
        <v>1524</v>
      </c>
      <c r="B4043" s="18" t="s">
        <v>694</v>
      </c>
      <c r="C4043" s="91">
        <v>968540.03</v>
      </c>
      <c r="D4043" s="118"/>
      <c r="E4043" s="118"/>
      <c r="F4043" s="118"/>
      <c r="G4043" s="91">
        <f t="shared" si="55"/>
        <v>968540.03</v>
      </c>
      <c r="H4043" s="120">
        <v>44062</v>
      </c>
      <c r="I4043" s="102">
        <v>44755</v>
      </c>
      <c r="J4043" s="29"/>
      <c r="K4043" s="29"/>
      <c r="L4043" s="29"/>
      <c r="M4043" s="84" t="s">
        <v>2382</v>
      </c>
      <c r="N4043" s="162">
        <v>4</v>
      </c>
      <c r="O4043" s="162">
        <v>778.3</v>
      </c>
      <c r="P4043" s="162">
        <v>2020</v>
      </c>
    </row>
    <row r="4044" spans="1:16" s="89" customFormat="1" ht="15.75" customHeight="1" x14ac:dyDescent="0.25">
      <c r="A4044" s="113" t="s">
        <v>2760</v>
      </c>
      <c r="B4044" s="18" t="s">
        <v>694</v>
      </c>
      <c r="C4044" s="91">
        <v>1054187.3799999999</v>
      </c>
      <c r="D4044" s="118"/>
      <c r="E4044" s="118"/>
      <c r="F4044" s="118"/>
      <c r="G4044" s="91">
        <f t="shared" si="55"/>
        <v>1054187.3799999999</v>
      </c>
      <c r="H4044" s="120">
        <v>44103</v>
      </c>
      <c r="I4044" s="102">
        <v>44692</v>
      </c>
      <c r="J4044" s="29"/>
      <c r="K4044" s="29"/>
      <c r="L4044" s="29"/>
      <c r="M4044" s="84" t="s">
        <v>3588</v>
      </c>
      <c r="N4044" s="162">
        <v>4</v>
      </c>
      <c r="O4044" s="162">
        <v>866</v>
      </c>
      <c r="P4044" s="162">
        <v>2020</v>
      </c>
    </row>
    <row r="4045" spans="1:16" s="89" customFormat="1" ht="15.75" customHeight="1" x14ac:dyDescent="0.25">
      <c r="A4045" s="119" t="s">
        <v>3379</v>
      </c>
      <c r="B4045" s="18" t="s">
        <v>63</v>
      </c>
      <c r="C4045" s="91">
        <v>3252412.29</v>
      </c>
      <c r="D4045" s="118"/>
      <c r="E4045" s="118"/>
      <c r="F4045" s="118"/>
      <c r="G4045" s="91">
        <f t="shared" si="55"/>
        <v>3252412.29</v>
      </c>
      <c r="H4045" s="102">
        <v>44656</v>
      </c>
      <c r="I4045" s="102">
        <v>44781</v>
      </c>
      <c r="J4045" s="29"/>
      <c r="K4045" s="29"/>
      <c r="L4045" s="29"/>
      <c r="M4045" s="133" t="s">
        <v>3938</v>
      </c>
      <c r="N4045" s="162">
        <v>1</v>
      </c>
      <c r="O4045" s="162">
        <v>961.6</v>
      </c>
      <c r="P4045" s="162">
        <v>2022</v>
      </c>
    </row>
    <row r="4046" spans="1:16" s="89" customFormat="1" ht="15.75" customHeight="1" x14ac:dyDescent="0.25">
      <c r="A4046" s="119" t="s">
        <v>3285</v>
      </c>
      <c r="B4046" s="18" t="s">
        <v>3838</v>
      </c>
      <c r="C4046" s="91">
        <v>1867940.4</v>
      </c>
      <c r="D4046" s="118"/>
      <c r="E4046" s="118"/>
      <c r="F4046" s="118"/>
      <c r="G4046" s="91">
        <f t="shared" si="55"/>
        <v>1867940.4</v>
      </c>
      <c r="H4046" s="102">
        <v>44453</v>
      </c>
      <c r="I4046" s="102">
        <v>44680</v>
      </c>
      <c r="J4046" s="29"/>
      <c r="K4046" s="29"/>
      <c r="L4046" s="29"/>
      <c r="M4046" s="133" t="s">
        <v>3939</v>
      </c>
      <c r="N4046" s="162">
        <v>2</v>
      </c>
      <c r="O4046" s="162">
        <v>462.4</v>
      </c>
      <c r="P4046" s="162">
        <v>2021</v>
      </c>
    </row>
    <row r="4047" spans="1:16" s="89" customFormat="1" ht="15.75" customHeight="1" x14ac:dyDescent="0.25">
      <c r="A4047" s="119" t="s">
        <v>3377</v>
      </c>
      <c r="B4047" s="18" t="s">
        <v>63</v>
      </c>
      <c r="C4047" s="91">
        <v>5999673.2800000003</v>
      </c>
      <c r="D4047" s="118"/>
      <c r="E4047" s="118"/>
      <c r="F4047" s="118"/>
      <c r="G4047" s="91">
        <f t="shared" si="55"/>
        <v>5999673.2800000003</v>
      </c>
      <c r="H4047" s="102">
        <v>44580</v>
      </c>
      <c r="I4047" s="102">
        <v>44760</v>
      </c>
      <c r="J4047" s="29"/>
      <c r="K4047" s="29"/>
      <c r="L4047" s="29"/>
      <c r="M4047" s="133" t="s">
        <v>3938</v>
      </c>
      <c r="N4047" s="162">
        <v>1</v>
      </c>
      <c r="O4047" s="162">
        <v>4860</v>
      </c>
      <c r="P4047" s="162">
        <v>2022</v>
      </c>
    </row>
    <row r="4048" spans="1:16" s="89" customFormat="1" ht="15.75" customHeight="1" x14ac:dyDescent="0.25">
      <c r="A4048" s="128" t="s">
        <v>3263</v>
      </c>
      <c r="B4048" s="18" t="s">
        <v>63</v>
      </c>
      <c r="C4048" s="91">
        <v>2455876.7999999998</v>
      </c>
      <c r="D4048" s="118"/>
      <c r="E4048" s="118"/>
      <c r="F4048" s="118"/>
      <c r="G4048" s="91">
        <f t="shared" si="55"/>
        <v>2455876.7999999998</v>
      </c>
      <c r="H4048" s="102">
        <v>44820</v>
      </c>
      <c r="I4048" s="102">
        <v>44875</v>
      </c>
      <c r="J4048" s="29"/>
      <c r="K4048" s="29"/>
      <c r="L4048" s="29"/>
      <c r="M4048" s="134" t="s">
        <v>3938</v>
      </c>
      <c r="N4048" s="162">
        <v>1</v>
      </c>
      <c r="O4048" s="162">
        <v>606.4</v>
      </c>
      <c r="P4048" s="162">
        <v>2022</v>
      </c>
    </row>
    <row r="4049" spans="1:16" s="89" customFormat="1" ht="15.75" customHeight="1" x14ac:dyDescent="0.25">
      <c r="A4049" s="128" t="s">
        <v>4079</v>
      </c>
      <c r="B4049" s="18" t="s">
        <v>4099</v>
      </c>
      <c r="C4049" s="91">
        <v>2111071.2000000002</v>
      </c>
      <c r="D4049" s="118"/>
      <c r="E4049" s="118"/>
      <c r="F4049" s="118"/>
      <c r="G4049" s="91">
        <f t="shared" si="55"/>
        <v>2111071.2000000002</v>
      </c>
      <c r="H4049" s="102">
        <v>44860</v>
      </c>
      <c r="I4049" s="102">
        <v>44880</v>
      </c>
      <c r="J4049" s="29"/>
      <c r="K4049" s="29"/>
      <c r="L4049" s="29"/>
      <c r="M4049" s="134" t="s">
        <v>3937</v>
      </c>
      <c r="N4049" s="162">
        <v>1</v>
      </c>
      <c r="O4049" s="162">
        <v>1312.1</v>
      </c>
      <c r="P4049" s="162">
        <v>2022</v>
      </c>
    </row>
    <row r="4050" spans="1:16" s="89" customFormat="1" ht="15.75" customHeight="1" x14ac:dyDescent="0.25">
      <c r="A4050" s="104" t="s">
        <v>297</v>
      </c>
      <c r="B4050" s="18" t="s">
        <v>4090</v>
      </c>
      <c r="C4050" s="91">
        <v>683677.68</v>
      </c>
      <c r="D4050" s="118"/>
      <c r="E4050" s="118"/>
      <c r="F4050" s="118"/>
      <c r="G4050" s="91">
        <f t="shared" si="55"/>
        <v>683677.68</v>
      </c>
      <c r="H4050" s="102">
        <v>44883</v>
      </c>
      <c r="I4050" s="102">
        <v>44890</v>
      </c>
      <c r="J4050" s="29"/>
      <c r="K4050" s="29"/>
      <c r="L4050" s="29"/>
      <c r="M4050" s="134" t="s">
        <v>1229</v>
      </c>
      <c r="N4050" s="162">
        <v>1</v>
      </c>
      <c r="O4050" s="162">
        <v>684.4</v>
      </c>
      <c r="P4050" s="162">
        <v>2022</v>
      </c>
    </row>
    <row r="4051" spans="1:16" s="89" customFormat="1" ht="15.75" customHeight="1" x14ac:dyDescent="0.25">
      <c r="A4051" s="104" t="s">
        <v>2719</v>
      </c>
      <c r="B4051" s="18" t="s">
        <v>4090</v>
      </c>
      <c r="C4051" s="91">
        <v>633292.86</v>
      </c>
      <c r="D4051" s="118"/>
      <c r="E4051" s="118"/>
      <c r="F4051" s="118"/>
      <c r="G4051" s="91">
        <f t="shared" si="55"/>
        <v>633292.86</v>
      </c>
      <c r="H4051" s="102">
        <v>44883</v>
      </c>
      <c r="I4051" s="102">
        <v>44890</v>
      </c>
      <c r="J4051" s="29"/>
      <c r="K4051" s="29"/>
      <c r="L4051" s="29"/>
      <c r="M4051" s="134" t="s">
        <v>1229</v>
      </c>
      <c r="N4051" s="162">
        <v>1</v>
      </c>
      <c r="O4051" s="162">
        <v>544.4</v>
      </c>
      <c r="P4051" s="162">
        <v>2022</v>
      </c>
    </row>
    <row r="4052" spans="1:16" s="89" customFormat="1" ht="15.75" customHeight="1" x14ac:dyDescent="0.25">
      <c r="A4052" s="104" t="s">
        <v>2720</v>
      </c>
      <c r="B4052" s="18" t="s">
        <v>4090</v>
      </c>
      <c r="C4052" s="91">
        <v>664391.62</v>
      </c>
      <c r="D4052" s="118"/>
      <c r="E4052" s="118"/>
      <c r="F4052" s="118"/>
      <c r="G4052" s="91">
        <f t="shared" si="55"/>
        <v>664391.62</v>
      </c>
      <c r="H4052" s="102">
        <v>44883</v>
      </c>
      <c r="I4052" s="102">
        <v>44890</v>
      </c>
      <c r="J4052" s="29"/>
      <c r="K4052" s="29"/>
      <c r="L4052" s="29"/>
      <c r="M4052" s="134" t="s">
        <v>1229</v>
      </c>
      <c r="N4052" s="162">
        <v>1</v>
      </c>
      <c r="O4052" s="162">
        <v>664.7</v>
      </c>
      <c r="P4052" s="162">
        <v>2022</v>
      </c>
    </row>
    <row r="4053" spans="1:16" s="89" customFormat="1" ht="15.75" customHeight="1" x14ac:dyDescent="0.25">
      <c r="A4053" s="124" t="s">
        <v>3265</v>
      </c>
      <c r="B4053" s="18" t="s">
        <v>3838</v>
      </c>
      <c r="C4053" s="91">
        <v>1949392.87</v>
      </c>
      <c r="D4053" s="118"/>
      <c r="E4053" s="118"/>
      <c r="F4053" s="118"/>
      <c r="G4053" s="91">
        <f t="shared" si="55"/>
        <v>1949392.87</v>
      </c>
      <c r="H4053" s="102">
        <v>44195</v>
      </c>
      <c r="I4053" s="102">
        <v>44679</v>
      </c>
      <c r="J4053" s="29"/>
      <c r="K4053" s="29"/>
      <c r="L4053" s="29"/>
      <c r="M4053" s="138" t="s">
        <v>3939</v>
      </c>
      <c r="N4053" s="162">
        <v>2</v>
      </c>
      <c r="O4053" s="162">
        <v>810.9</v>
      </c>
      <c r="P4053" s="162">
        <v>2020</v>
      </c>
    </row>
    <row r="4054" spans="1:16" s="89" customFormat="1" ht="15.75" customHeight="1" x14ac:dyDescent="0.25">
      <c r="A4054" s="128" t="s">
        <v>3712</v>
      </c>
      <c r="B4054" s="18" t="s">
        <v>4061</v>
      </c>
      <c r="C4054" s="91">
        <v>2653698</v>
      </c>
      <c r="D4054" s="118"/>
      <c r="E4054" s="118"/>
      <c r="F4054" s="118"/>
      <c r="G4054" s="91">
        <f t="shared" si="55"/>
        <v>2653698</v>
      </c>
      <c r="H4054" s="102">
        <v>44797</v>
      </c>
      <c r="I4054" s="102">
        <v>44879</v>
      </c>
      <c r="J4054" s="29"/>
      <c r="K4054" s="29"/>
      <c r="L4054" s="29"/>
      <c r="M4054" s="138" t="s">
        <v>3939</v>
      </c>
      <c r="N4054" s="162">
        <v>2</v>
      </c>
      <c r="O4054" s="162">
        <v>720.5</v>
      </c>
      <c r="P4054" s="162">
        <v>2022</v>
      </c>
    </row>
    <row r="4055" spans="1:16" s="89" customFormat="1" ht="15.75" customHeight="1" x14ac:dyDescent="0.25">
      <c r="A4055" s="128" t="s">
        <v>3222</v>
      </c>
      <c r="B4055" s="18" t="s">
        <v>4061</v>
      </c>
      <c r="C4055" s="91">
        <v>2570394</v>
      </c>
      <c r="D4055" s="118"/>
      <c r="E4055" s="118"/>
      <c r="F4055" s="118"/>
      <c r="G4055" s="91">
        <f t="shared" si="55"/>
        <v>2570394</v>
      </c>
      <c r="H4055" s="102">
        <v>44840</v>
      </c>
      <c r="I4055" s="102">
        <v>44876</v>
      </c>
      <c r="J4055" s="29"/>
      <c r="K4055" s="29"/>
      <c r="L4055" s="29"/>
      <c r="M4055" s="138" t="s">
        <v>3939</v>
      </c>
      <c r="N4055" s="162">
        <v>2</v>
      </c>
      <c r="O4055" s="162">
        <v>585.29999999999995</v>
      </c>
      <c r="P4055" s="162">
        <v>2022</v>
      </c>
    </row>
    <row r="4056" spans="1:16" s="89" customFormat="1" ht="15.75" customHeight="1" x14ac:dyDescent="0.25">
      <c r="A4056" s="119" t="s">
        <v>3342</v>
      </c>
      <c r="B4056" s="18" t="s">
        <v>3838</v>
      </c>
      <c r="C4056" s="91">
        <v>1698097.76</v>
      </c>
      <c r="D4056" s="118"/>
      <c r="E4056" s="118"/>
      <c r="F4056" s="118"/>
      <c r="G4056" s="91">
        <f t="shared" si="55"/>
        <v>1698097.76</v>
      </c>
      <c r="H4056" s="102">
        <v>44453</v>
      </c>
      <c r="I4056" s="102">
        <v>44671</v>
      </c>
      <c r="J4056" s="29"/>
      <c r="K4056" s="29"/>
      <c r="L4056" s="29"/>
      <c r="M4056" s="133" t="s">
        <v>3939</v>
      </c>
      <c r="N4056" s="162">
        <v>2</v>
      </c>
      <c r="O4056" s="162">
        <v>585.29999999999995</v>
      </c>
      <c r="P4056" s="162">
        <v>2021</v>
      </c>
    </row>
    <row r="4057" spans="1:16" s="89" customFormat="1" ht="15.75" customHeight="1" x14ac:dyDescent="0.25">
      <c r="A4057" s="113" t="s">
        <v>3748</v>
      </c>
      <c r="B4057" s="18" t="s">
        <v>4061</v>
      </c>
      <c r="C4057" s="91">
        <v>1652926.8</v>
      </c>
      <c r="D4057" s="118"/>
      <c r="E4057" s="118"/>
      <c r="F4057" s="118"/>
      <c r="G4057" s="91">
        <f t="shared" si="55"/>
        <v>1652926.8</v>
      </c>
      <c r="H4057" s="102">
        <v>44840</v>
      </c>
      <c r="I4057" s="102" t="s">
        <v>4124</v>
      </c>
      <c r="J4057" s="29"/>
      <c r="K4057" s="29"/>
      <c r="L4057" s="29"/>
      <c r="M4057" s="138" t="s">
        <v>3939</v>
      </c>
      <c r="N4057" s="162">
        <v>2</v>
      </c>
      <c r="O4057" s="162">
        <v>346.8</v>
      </c>
      <c r="P4057" s="162">
        <v>2022</v>
      </c>
    </row>
    <row r="4058" spans="1:16" s="89" customFormat="1" ht="15.75" customHeight="1" x14ac:dyDescent="0.25">
      <c r="A4058" s="166" t="s">
        <v>3982</v>
      </c>
      <c r="B4058" s="18" t="s">
        <v>3840</v>
      </c>
      <c r="C4058" s="91">
        <v>2579172.27</v>
      </c>
      <c r="D4058" s="118"/>
      <c r="E4058" s="118"/>
      <c r="F4058" s="118"/>
      <c r="G4058" s="91">
        <f t="shared" si="55"/>
        <v>2579172.27</v>
      </c>
      <c r="H4058" s="102">
        <v>44350</v>
      </c>
      <c r="I4058" s="102">
        <v>44936</v>
      </c>
      <c r="J4058" s="29"/>
      <c r="K4058" s="29"/>
      <c r="L4058" s="29"/>
      <c r="M4058" s="138" t="s">
        <v>3938</v>
      </c>
      <c r="N4058" s="162">
        <v>1</v>
      </c>
      <c r="O4058" s="162">
        <v>617.79999999999995</v>
      </c>
      <c r="P4058" s="162">
        <v>2023</v>
      </c>
    </row>
    <row r="4059" spans="1:16" ht="15.75" customHeight="1" x14ac:dyDescent="0.25">
      <c r="A4059" s="124" t="s">
        <v>4127</v>
      </c>
      <c r="B4059" s="18" t="s">
        <v>3840</v>
      </c>
      <c r="C4059" s="91">
        <v>2616428.63</v>
      </c>
      <c r="D4059" s="196"/>
      <c r="E4059" s="197"/>
      <c r="F4059" s="196"/>
      <c r="G4059" s="91">
        <f t="shared" si="55"/>
        <v>2616428.63</v>
      </c>
      <c r="H4059" s="102">
        <v>44350</v>
      </c>
      <c r="I4059" s="102">
        <v>44936</v>
      </c>
      <c r="J4059" s="15"/>
      <c r="K4059" s="15"/>
      <c r="L4059" s="15"/>
      <c r="M4059" s="138" t="s">
        <v>3938</v>
      </c>
      <c r="N4059" s="162">
        <v>1</v>
      </c>
      <c r="O4059" s="162">
        <v>619.29999999999995</v>
      </c>
      <c r="P4059" s="162">
        <v>2023</v>
      </c>
    </row>
    <row r="4060" spans="1:16" ht="15.75" customHeight="1" x14ac:dyDescent="0.25">
      <c r="A4060" s="124" t="s">
        <v>4128</v>
      </c>
      <c r="B4060" s="18" t="s">
        <v>694</v>
      </c>
      <c r="C4060" s="91">
        <v>1419708.53</v>
      </c>
      <c r="D4060" s="196"/>
      <c r="E4060" s="197"/>
      <c r="F4060" s="196"/>
      <c r="G4060" s="91">
        <f t="shared" si="55"/>
        <v>1419708.53</v>
      </c>
      <c r="H4060" s="102">
        <v>44537</v>
      </c>
      <c r="I4060" s="102">
        <v>44896</v>
      </c>
      <c r="J4060" s="15"/>
      <c r="K4060" s="15"/>
      <c r="L4060" s="15"/>
      <c r="M4060" s="134" t="s">
        <v>3938</v>
      </c>
      <c r="N4060" s="162">
        <v>1</v>
      </c>
      <c r="O4060" s="162">
        <v>631.29999999999995</v>
      </c>
      <c r="P4060" s="162">
        <v>2023</v>
      </c>
    </row>
    <row r="4061" spans="1:16" ht="15.75" customHeight="1" x14ac:dyDescent="0.25">
      <c r="A4061" s="128" t="s">
        <v>4129</v>
      </c>
      <c r="B4061" s="18" t="s">
        <v>694</v>
      </c>
      <c r="C4061" s="91">
        <v>637357.31000000006</v>
      </c>
      <c r="D4061" s="196"/>
      <c r="E4061" s="197"/>
      <c r="F4061" s="196"/>
      <c r="G4061" s="91">
        <f t="shared" si="55"/>
        <v>637357.31000000006</v>
      </c>
      <c r="H4061" s="102">
        <v>44141</v>
      </c>
      <c r="I4061" s="102">
        <v>44694</v>
      </c>
      <c r="J4061" s="15"/>
      <c r="K4061" s="15"/>
      <c r="L4061" s="15"/>
      <c r="M4061" s="162" t="s">
        <v>3583</v>
      </c>
      <c r="N4061" s="162">
        <v>4</v>
      </c>
      <c r="O4061" s="162">
        <v>732.5</v>
      </c>
      <c r="P4061" s="162">
        <v>2023</v>
      </c>
    </row>
    <row r="4062" spans="1:16" ht="15.75" customHeight="1" x14ac:dyDescent="0.25">
      <c r="A4062" s="128" t="s">
        <v>4130</v>
      </c>
      <c r="B4062" s="18" t="s">
        <v>694</v>
      </c>
      <c r="C4062" s="91">
        <v>191923.78</v>
      </c>
      <c r="D4062" s="196"/>
      <c r="E4062" s="197"/>
      <c r="F4062" s="196"/>
      <c r="G4062" s="91">
        <f t="shared" ref="G4062:G4125" si="56">C4062-D4062+F4062</f>
        <v>191923.78</v>
      </c>
      <c r="H4062" s="102">
        <v>44179</v>
      </c>
      <c r="I4062" s="102">
        <v>44911</v>
      </c>
      <c r="J4062" s="15"/>
      <c r="K4062" s="15"/>
      <c r="L4062" s="15"/>
      <c r="M4062" s="133" t="s">
        <v>724</v>
      </c>
      <c r="N4062" s="162">
        <v>1</v>
      </c>
      <c r="O4062" s="162">
        <v>793.8</v>
      </c>
      <c r="P4062" s="162">
        <v>2023</v>
      </c>
    </row>
    <row r="4063" spans="1:16" ht="15.75" customHeight="1" x14ac:dyDescent="0.25">
      <c r="A4063" s="128" t="s">
        <v>4131</v>
      </c>
      <c r="B4063" s="18" t="s">
        <v>4061</v>
      </c>
      <c r="C4063" s="91">
        <v>1850469.6</v>
      </c>
      <c r="D4063" s="196"/>
      <c r="E4063" s="197"/>
      <c r="F4063" s="196"/>
      <c r="G4063" s="91">
        <f t="shared" si="56"/>
        <v>1850469.6</v>
      </c>
      <c r="H4063" s="102">
        <v>44909</v>
      </c>
      <c r="I4063" s="102">
        <v>44957</v>
      </c>
      <c r="J4063" s="15"/>
      <c r="K4063" s="15"/>
      <c r="L4063" s="15"/>
      <c r="M4063" s="134" t="s">
        <v>3939</v>
      </c>
      <c r="N4063" s="162">
        <v>2</v>
      </c>
      <c r="O4063" s="162">
        <v>681.74</v>
      </c>
      <c r="P4063" s="162">
        <v>2023</v>
      </c>
    </row>
    <row r="4064" spans="1:16" ht="15.75" customHeight="1" x14ac:dyDescent="0.25">
      <c r="A4064" s="128" t="s">
        <v>4132</v>
      </c>
      <c r="B4064" s="18" t="s">
        <v>4061</v>
      </c>
      <c r="C4064" s="91">
        <v>2578132.7999999998</v>
      </c>
      <c r="D4064" s="196"/>
      <c r="E4064" s="197"/>
      <c r="F4064" s="196"/>
      <c r="G4064" s="91">
        <f t="shared" si="56"/>
        <v>2578132.7999999998</v>
      </c>
      <c r="H4064" s="102">
        <v>44951</v>
      </c>
      <c r="I4064" s="102">
        <v>44985</v>
      </c>
      <c r="J4064" s="15"/>
      <c r="K4064" s="15"/>
      <c r="L4064" s="15"/>
      <c r="M4064" s="134" t="s">
        <v>3939</v>
      </c>
      <c r="N4064" s="162">
        <v>2</v>
      </c>
      <c r="O4064" s="162">
        <v>695.86</v>
      </c>
      <c r="P4064" s="162">
        <v>2023</v>
      </c>
    </row>
    <row r="4065" spans="1:16" ht="15.75" customHeight="1" x14ac:dyDescent="0.25">
      <c r="A4065" s="128" t="s">
        <v>4133</v>
      </c>
      <c r="B4065" s="18" t="s">
        <v>4061</v>
      </c>
      <c r="C4065" s="91">
        <v>2725953.6</v>
      </c>
      <c r="D4065" s="196"/>
      <c r="E4065" s="197"/>
      <c r="F4065" s="196"/>
      <c r="G4065" s="91">
        <f t="shared" si="56"/>
        <v>2725953.6</v>
      </c>
      <c r="H4065" s="102">
        <v>44923</v>
      </c>
      <c r="I4065" s="102">
        <v>44957</v>
      </c>
      <c r="J4065" s="15"/>
      <c r="K4065" s="15"/>
      <c r="L4065" s="15"/>
      <c r="M4065" s="134" t="s">
        <v>3939</v>
      </c>
      <c r="N4065" s="162">
        <v>2</v>
      </c>
      <c r="O4065" s="162">
        <v>780.24</v>
      </c>
      <c r="P4065" s="162">
        <v>2023</v>
      </c>
    </row>
    <row r="4066" spans="1:16" ht="15.75" customHeight="1" x14ac:dyDescent="0.25">
      <c r="A4066" s="128" t="s">
        <v>4134</v>
      </c>
      <c r="B4066" s="18" t="s">
        <v>4061</v>
      </c>
      <c r="C4066" s="91">
        <v>2432290.7999999998</v>
      </c>
      <c r="D4066" s="196"/>
      <c r="E4066" s="197"/>
      <c r="F4066" s="196"/>
      <c r="G4066" s="91">
        <f t="shared" si="56"/>
        <v>2432290.7999999998</v>
      </c>
      <c r="H4066" s="102">
        <v>44922</v>
      </c>
      <c r="I4066" s="102">
        <v>44957</v>
      </c>
      <c r="J4066" s="15"/>
      <c r="K4066" s="15"/>
      <c r="L4066" s="15"/>
      <c r="M4066" s="134" t="s">
        <v>3939</v>
      </c>
      <c r="N4066" s="162">
        <v>2</v>
      </c>
      <c r="O4066" s="162">
        <v>655.5</v>
      </c>
      <c r="P4066" s="162">
        <v>2023</v>
      </c>
    </row>
    <row r="4067" spans="1:16" ht="15.75" customHeight="1" x14ac:dyDescent="0.25">
      <c r="A4067" s="104" t="s">
        <v>4135</v>
      </c>
      <c r="B4067" s="18" t="s">
        <v>694</v>
      </c>
      <c r="C4067" s="91">
        <v>4427349.5999999996</v>
      </c>
      <c r="D4067" s="196"/>
      <c r="E4067" s="197"/>
      <c r="F4067" s="196"/>
      <c r="G4067" s="91">
        <f t="shared" si="56"/>
        <v>4427349.5999999996</v>
      </c>
      <c r="H4067" s="102">
        <v>45009</v>
      </c>
      <c r="I4067" s="102">
        <v>45065</v>
      </c>
      <c r="J4067" s="15"/>
      <c r="K4067" s="15"/>
      <c r="L4067" s="15"/>
      <c r="M4067" s="138" t="s">
        <v>3938</v>
      </c>
      <c r="N4067" s="162">
        <v>1</v>
      </c>
      <c r="O4067" s="162">
        <v>2469.9</v>
      </c>
      <c r="P4067" s="162">
        <v>2023</v>
      </c>
    </row>
    <row r="4068" spans="1:16" ht="15.75" customHeight="1" x14ac:dyDescent="0.25">
      <c r="A4068" s="124" t="s">
        <v>4136</v>
      </c>
      <c r="B4068" s="18" t="s">
        <v>3840</v>
      </c>
      <c r="C4068" s="91">
        <v>3739836.84</v>
      </c>
      <c r="D4068" s="196"/>
      <c r="E4068" s="197"/>
      <c r="F4068" s="196"/>
      <c r="G4068" s="91">
        <f t="shared" si="56"/>
        <v>3739836.84</v>
      </c>
      <c r="H4068" s="102">
        <v>44337</v>
      </c>
      <c r="I4068" s="102">
        <v>45040</v>
      </c>
      <c r="J4068" s="15"/>
      <c r="K4068" s="15"/>
      <c r="L4068" s="15"/>
      <c r="M4068" s="138" t="s">
        <v>3938</v>
      </c>
      <c r="N4068" s="162">
        <v>1</v>
      </c>
      <c r="O4068" s="162">
        <v>941.8</v>
      </c>
      <c r="P4068" s="162">
        <v>2023</v>
      </c>
    </row>
    <row r="4069" spans="1:16" ht="15.75" customHeight="1" x14ac:dyDescent="0.25">
      <c r="A4069" s="181" t="s">
        <v>4137</v>
      </c>
      <c r="B4069" s="18" t="s">
        <v>4083</v>
      </c>
      <c r="C4069" s="91">
        <v>3296957.87</v>
      </c>
      <c r="D4069" s="196"/>
      <c r="E4069" s="197"/>
      <c r="F4069" s="196"/>
      <c r="G4069" s="91">
        <f t="shared" si="56"/>
        <v>3296957.87</v>
      </c>
      <c r="H4069" s="102">
        <v>45020</v>
      </c>
      <c r="I4069" s="102">
        <v>45083</v>
      </c>
      <c r="J4069" s="15"/>
      <c r="K4069" s="15"/>
      <c r="L4069" s="15"/>
      <c r="M4069" s="138" t="s">
        <v>3938</v>
      </c>
      <c r="N4069" s="162">
        <v>1</v>
      </c>
      <c r="O4069" s="162">
        <v>798.15</v>
      </c>
      <c r="P4069" s="162">
        <v>2023</v>
      </c>
    </row>
    <row r="4070" spans="1:16" ht="15.75" customHeight="1" x14ac:dyDescent="0.25">
      <c r="A4070" s="104" t="s">
        <v>4138</v>
      </c>
      <c r="B4070" s="18" t="s">
        <v>63</v>
      </c>
      <c r="C4070" s="91">
        <v>4315990.8</v>
      </c>
      <c r="D4070" s="196"/>
      <c r="E4070" s="197"/>
      <c r="F4070" s="196"/>
      <c r="G4070" s="91">
        <f t="shared" si="56"/>
        <v>4315990.8</v>
      </c>
      <c r="H4070" s="102">
        <v>45021</v>
      </c>
      <c r="I4070" s="102">
        <v>45051</v>
      </c>
      <c r="J4070" s="15"/>
      <c r="K4070" s="15"/>
      <c r="L4070" s="15"/>
      <c r="M4070" s="138" t="s">
        <v>3938</v>
      </c>
      <c r="N4070" s="162">
        <v>1</v>
      </c>
      <c r="O4070" s="162">
        <v>1388.5</v>
      </c>
      <c r="P4070" s="162">
        <v>2023</v>
      </c>
    </row>
    <row r="4071" spans="1:16" ht="15.75" customHeight="1" x14ac:dyDescent="0.25">
      <c r="A4071" s="182" t="s">
        <v>4139</v>
      </c>
      <c r="B4071" s="18" t="s">
        <v>4083</v>
      </c>
      <c r="C4071" s="91">
        <v>1998784.45</v>
      </c>
      <c r="D4071" s="196"/>
      <c r="E4071" s="197"/>
      <c r="F4071" s="196"/>
      <c r="G4071" s="91">
        <f t="shared" si="56"/>
        <v>1998784.45</v>
      </c>
      <c r="H4071" s="102">
        <v>45065</v>
      </c>
      <c r="I4071" s="102">
        <v>45086</v>
      </c>
      <c r="J4071" s="15"/>
      <c r="K4071" s="15"/>
      <c r="L4071" s="15"/>
      <c r="M4071" s="138" t="s">
        <v>3938</v>
      </c>
      <c r="N4071" s="162">
        <v>1</v>
      </c>
      <c r="O4071" s="162">
        <v>374.5</v>
      </c>
      <c r="P4071" s="162">
        <v>2023</v>
      </c>
    </row>
    <row r="4072" spans="1:16" ht="15.75" customHeight="1" x14ac:dyDescent="0.25">
      <c r="A4072" s="182" t="s">
        <v>4140</v>
      </c>
      <c r="B4072" s="18" t="s">
        <v>4083</v>
      </c>
      <c r="C4072" s="91">
        <v>1998784.45</v>
      </c>
      <c r="D4072" s="196"/>
      <c r="E4072" s="197"/>
      <c r="F4072" s="196"/>
      <c r="G4072" s="91">
        <f t="shared" si="56"/>
        <v>1998784.45</v>
      </c>
      <c r="H4072" s="102">
        <v>45065</v>
      </c>
      <c r="I4072" s="102">
        <v>45086</v>
      </c>
      <c r="J4072" s="15"/>
      <c r="K4072" s="15"/>
      <c r="L4072" s="15"/>
      <c r="M4072" s="138" t="s">
        <v>3938</v>
      </c>
      <c r="N4072" s="162">
        <v>1</v>
      </c>
      <c r="O4072" s="162">
        <v>375.6</v>
      </c>
      <c r="P4072" s="162">
        <v>2023</v>
      </c>
    </row>
    <row r="4073" spans="1:16" ht="15.75" customHeight="1" x14ac:dyDescent="0.25">
      <c r="A4073" s="182" t="s">
        <v>4141</v>
      </c>
      <c r="B4073" s="18" t="s">
        <v>4083</v>
      </c>
      <c r="C4073" s="91">
        <v>1998784.45</v>
      </c>
      <c r="D4073" s="196"/>
      <c r="E4073" s="197"/>
      <c r="F4073" s="196"/>
      <c r="G4073" s="91">
        <f t="shared" si="56"/>
        <v>1998784.45</v>
      </c>
      <c r="H4073" s="102">
        <v>45065</v>
      </c>
      <c r="I4073" s="102">
        <v>45086</v>
      </c>
      <c r="J4073" s="15"/>
      <c r="K4073" s="15"/>
      <c r="L4073" s="15"/>
      <c r="M4073" s="138" t="s">
        <v>3938</v>
      </c>
      <c r="N4073" s="162">
        <v>1</v>
      </c>
      <c r="O4073" s="162">
        <v>382.2</v>
      </c>
      <c r="P4073" s="162">
        <v>2023</v>
      </c>
    </row>
    <row r="4074" spans="1:16" ht="15.75" customHeight="1" x14ac:dyDescent="0.25">
      <c r="A4074" s="181" t="s">
        <v>4142</v>
      </c>
      <c r="B4074" s="18" t="s">
        <v>4083</v>
      </c>
      <c r="C4074" s="91">
        <v>2790498.98</v>
      </c>
      <c r="D4074" s="196"/>
      <c r="E4074" s="197"/>
      <c r="F4074" s="196"/>
      <c r="G4074" s="91">
        <f t="shared" si="56"/>
        <v>2790498.98</v>
      </c>
      <c r="H4074" s="102">
        <v>45020</v>
      </c>
      <c r="I4074" s="102">
        <v>45084</v>
      </c>
      <c r="J4074" s="15"/>
      <c r="K4074" s="15"/>
      <c r="L4074" s="15"/>
      <c r="M4074" s="138" t="s">
        <v>3938</v>
      </c>
      <c r="N4074" s="162">
        <v>1</v>
      </c>
      <c r="O4074" s="162">
        <v>619.74</v>
      </c>
      <c r="P4074" s="162">
        <v>2023</v>
      </c>
    </row>
    <row r="4075" spans="1:16" ht="15.75" customHeight="1" x14ac:dyDescent="0.25">
      <c r="A4075" s="181" t="s">
        <v>4143</v>
      </c>
      <c r="B4075" s="18" t="s">
        <v>4083</v>
      </c>
      <c r="C4075" s="91">
        <v>3997361.7</v>
      </c>
      <c r="D4075" s="196"/>
      <c r="E4075" s="197"/>
      <c r="F4075" s="196"/>
      <c r="G4075" s="91">
        <f t="shared" si="56"/>
        <v>3997361.7</v>
      </c>
      <c r="H4075" s="102">
        <v>45023</v>
      </c>
      <c r="I4075" s="102">
        <v>45084</v>
      </c>
      <c r="J4075" s="15"/>
      <c r="K4075" s="15"/>
      <c r="L4075" s="15"/>
      <c r="M4075" s="138" t="s">
        <v>3938</v>
      </c>
      <c r="N4075" s="162">
        <v>1</v>
      </c>
      <c r="O4075" s="162">
        <v>1071.19</v>
      </c>
      <c r="P4075" s="162">
        <v>2023</v>
      </c>
    </row>
    <row r="4076" spans="1:16" ht="15.75" customHeight="1" x14ac:dyDescent="0.25">
      <c r="A4076" s="181" t="s">
        <v>4144</v>
      </c>
      <c r="B4076" s="18" t="s">
        <v>4083</v>
      </c>
      <c r="C4076" s="91">
        <v>2656714.7999999998</v>
      </c>
      <c r="D4076" s="196"/>
      <c r="E4076" s="197"/>
      <c r="F4076" s="196"/>
      <c r="G4076" s="91">
        <f t="shared" si="56"/>
        <v>2656714.7999999998</v>
      </c>
      <c r="H4076" s="102">
        <v>45082</v>
      </c>
      <c r="I4076" s="102">
        <v>45097</v>
      </c>
      <c r="J4076" s="15"/>
      <c r="K4076" s="15"/>
      <c r="L4076" s="15"/>
      <c r="M4076" s="134" t="s">
        <v>3937</v>
      </c>
      <c r="N4076" s="162">
        <v>1</v>
      </c>
      <c r="O4076" s="162">
        <v>1458.05</v>
      </c>
      <c r="P4076" s="162">
        <v>2023</v>
      </c>
    </row>
    <row r="4077" spans="1:16" ht="15.75" customHeight="1" x14ac:dyDescent="0.25">
      <c r="A4077" s="124" t="s">
        <v>4145</v>
      </c>
      <c r="B4077" s="18" t="s">
        <v>694</v>
      </c>
      <c r="C4077" s="91">
        <v>200951.06</v>
      </c>
      <c r="D4077" s="196"/>
      <c r="E4077" s="197"/>
      <c r="F4077" s="196"/>
      <c r="G4077" s="91">
        <f t="shared" si="56"/>
        <v>200951.06</v>
      </c>
      <c r="H4077" s="102">
        <v>44161</v>
      </c>
      <c r="I4077" s="102">
        <v>44911</v>
      </c>
      <c r="J4077" s="15"/>
      <c r="K4077" s="15"/>
      <c r="L4077" s="15"/>
      <c r="M4077" s="133" t="s">
        <v>724</v>
      </c>
      <c r="N4077" s="162">
        <v>1</v>
      </c>
      <c r="O4077" s="162">
        <v>848.6</v>
      </c>
      <c r="P4077" s="162">
        <v>2023</v>
      </c>
    </row>
    <row r="4078" spans="1:16" ht="15.75" customHeight="1" x14ac:dyDescent="0.25">
      <c r="A4078" s="182" t="s">
        <v>4146</v>
      </c>
      <c r="B4078" s="18" t="s">
        <v>4099</v>
      </c>
      <c r="C4078" s="91">
        <v>3341279.96</v>
      </c>
      <c r="D4078" s="196"/>
      <c r="E4078" s="197"/>
      <c r="F4078" s="196"/>
      <c r="G4078" s="91">
        <f t="shared" si="56"/>
        <v>3341279.96</v>
      </c>
      <c r="H4078" s="102">
        <v>45062</v>
      </c>
      <c r="I4078" s="102">
        <v>45092</v>
      </c>
      <c r="J4078" s="15"/>
      <c r="K4078" s="15"/>
      <c r="L4078" s="15"/>
      <c r="M4078" s="138" t="s">
        <v>3938</v>
      </c>
      <c r="N4078" s="162">
        <v>1</v>
      </c>
      <c r="O4078" s="162">
        <v>729</v>
      </c>
      <c r="P4078" s="162">
        <v>2023</v>
      </c>
    </row>
    <row r="4079" spans="1:16" ht="15.75" customHeight="1" x14ac:dyDescent="0.25">
      <c r="A4079" s="182" t="s">
        <v>4147</v>
      </c>
      <c r="B4079" s="18" t="s">
        <v>4099</v>
      </c>
      <c r="C4079" s="91">
        <v>4631800.68</v>
      </c>
      <c r="D4079" s="196"/>
      <c r="E4079" s="197"/>
      <c r="F4079" s="196"/>
      <c r="G4079" s="91">
        <f t="shared" si="56"/>
        <v>4631800.68</v>
      </c>
      <c r="H4079" s="102">
        <v>45062</v>
      </c>
      <c r="I4079" s="102">
        <v>45092</v>
      </c>
      <c r="J4079" s="15"/>
      <c r="K4079" s="15"/>
      <c r="L4079" s="15"/>
      <c r="M4079" s="138" t="s">
        <v>3938</v>
      </c>
      <c r="N4079" s="162">
        <v>1</v>
      </c>
      <c r="O4079" s="162">
        <v>927</v>
      </c>
      <c r="P4079" s="162">
        <v>2023</v>
      </c>
    </row>
    <row r="4080" spans="1:16" ht="15.75" customHeight="1" x14ac:dyDescent="0.25">
      <c r="A4080" s="182" t="s">
        <v>4148</v>
      </c>
      <c r="B4080" s="18" t="s">
        <v>4083</v>
      </c>
      <c r="C4080" s="91">
        <v>2910531.88</v>
      </c>
      <c r="D4080" s="196"/>
      <c r="E4080" s="197"/>
      <c r="F4080" s="196"/>
      <c r="G4080" s="91">
        <f t="shared" si="56"/>
        <v>2910531.88</v>
      </c>
      <c r="H4080" s="102">
        <v>45082</v>
      </c>
      <c r="I4080" s="102">
        <v>45100</v>
      </c>
      <c r="J4080" s="15"/>
      <c r="K4080" s="15"/>
      <c r="L4080" s="15"/>
      <c r="M4080" s="138" t="s">
        <v>3938</v>
      </c>
      <c r="N4080" s="162">
        <v>1</v>
      </c>
      <c r="O4080" s="162">
        <v>557</v>
      </c>
      <c r="P4080" s="162">
        <v>2023</v>
      </c>
    </row>
    <row r="4081" spans="1:16" ht="15.75" customHeight="1" x14ac:dyDescent="0.25">
      <c r="A4081" s="182" t="s">
        <v>4149</v>
      </c>
      <c r="B4081" s="18" t="s">
        <v>4091</v>
      </c>
      <c r="C4081" s="91">
        <v>2263964.4700000002</v>
      </c>
      <c r="D4081" s="196"/>
      <c r="E4081" s="197"/>
      <c r="F4081" s="196"/>
      <c r="G4081" s="91">
        <f t="shared" si="56"/>
        <v>2263964.4700000002</v>
      </c>
      <c r="H4081" s="102">
        <v>45070</v>
      </c>
      <c r="I4081" s="102">
        <v>45103</v>
      </c>
      <c r="J4081" s="15"/>
      <c r="K4081" s="15"/>
      <c r="L4081" s="15"/>
      <c r="M4081" s="138" t="s">
        <v>3938</v>
      </c>
      <c r="N4081" s="162">
        <v>1</v>
      </c>
      <c r="O4081" s="162">
        <v>368.6</v>
      </c>
      <c r="P4081" s="162">
        <v>2023</v>
      </c>
    </row>
    <row r="4082" spans="1:16" ht="15.75" customHeight="1" x14ac:dyDescent="0.25">
      <c r="A4082" s="182" t="s">
        <v>4150</v>
      </c>
      <c r="B4082" s="18" t="s">
        <v>4091</v>
      </c>
      <c r="C4082" s="91">
        <v>1999817.09</v>
      </c>
      <c r="D4082" s="196"/>
      <c r="E4082" s="197"/>
      <c r="F4082" s="196"/>
      <c r="G4082" s="91">
        <f t="shared" si="56"/>
        <v>1999817.09</v>
      </c>
      <c r="H4082" s="102">
        <v>45070</v>
      </c>
      <c r="I4082" s="102">
        <v>45103</v>
      </c>
      <c r="J4082" s="15"/>
      <c r="K4082" s="15"/>
      <c r="L4082" s="15"/>
      <c r="M4082" s="138" t="s">
        <v>3938</v>
      </c>
      <c r="N4082" s="162">
        <v>1</v>
      </c>
      <c r="O4082" s="162">
        <v>366</v>
      </c>
      <c r="P4082" s="162">
        <v>2023</v>
      </c>
    </row>
    <row r="4083" spans="1:16" ht="15.75" customHeight="1" x14ac:dyDescent="0.25">
      <c r="A4083" s="182" t="s">
        <v>4151</v>
      </c>
      <c r="B4083" s="18" t="s">
        <v>3925</v>
      </c>
      <c r="C4083" s="91">
        <v>2977376.93</v>
      </c>
      <c r="D4083" s="196"/>
      <c r="E4083" s="197"/>
      <c r="F4083" s="196"/>
      <c r="G4083" s="91">
        <f t="shared" si="56"/>
        <v>2977376.93</v>
      </c>
      <c r="H4083" s="102">
        <v>45070</v>
      </c>
      <c r="I4083" s="102">
        <v>45100</v>
      </c>
      <c r="J4083" s="15"/>
      <c r="K4083" s="15"/>
      <c r="L4083" s="15"/>
      <c r="M4083" s="138" t="s">
        <v>3938</v>
      </c>
      <c r="N4083" s="162">
        <v>1</v>
      </c>
      <c r="O4083" s="162">
        <v>743.5</v>
      </c>
      <c r="P4083" s="162">
        <v>2023</v>
      </c>
    </row>
    <row r="4084" spans="1:16" ht="15.75" customHeight="1" x14ac:dyDescent="0.25">
      <c r="A4084" s="182" t="s">
        <v>4152</v>
      </c>
      <c r="B4084" s="18" t="s">
        <v>2081</v>
      </c>
      <c r="C4084" s="91">
        <v>3510306.53</v>
      </c>
      <c r="D4084" s="196"/>
      <c r="E4084" s="197"/>
      <c r="F4084" s="196"/>
      <c r="G4084" s="91">
        <f t="shared" si="56"/>
        <v>3510306.53</v>
      </c>
      <c r="H4084" s="102">
        <v>45091</v>
      </c>
      <c r="I4084" s="102">
        <v>45104</v>
      </c>
      <c r="J4084" s="15"/>
      <c r="K4084" s="15"/>
      <c r="L4084" s="15"/>
      <c r="M4084" s="138" t="s">
        <v>3938</v>
      </c>
      <c r="N4084" s="162">
        <v>1</v>
      </c>
      <c r="O4084" s="162">
        <v>728.78</v>
      </c>
      <c r="P4084" s="162">
        <v>2023</v>
      </c>
    </row>
    <row r="4085" spans="1:16" ht="15.75" customHeight="1" x14ac:dyDescent="0.25">
      <c r="A4085" s="181" t="s">
        <v>4153</v>
      </c>
      <c r="B4085" s="183" t="s">
        <v>4154</v>
      </c>
      <c r="C4085" s="91">
        <v>2860706.27</v>
      </c>
      <c r="D4085" s="196"/>
      <c r="E4085" s="197"/>
      <c r="F4085" s="196"/>
      <c r="G4085" s="91">
        <f t="shared" si="56"/>
        <v>2860706.27</v>
      </c>
      <c r="H4085" s="198">
        <v>45077</v>
      </c>
      <c r="I4085" s="102">
        <v>45105</v>
      </c>
      <c r="J4085" s="15"/>
      <c r="K4085" s="15"/>
      <c r="L4085" s="15"/>
      <c r="M4085" s="84" t="s">
        <v>3938</v>
      </c>
      <c r="N4085" s="162">
        <v>1</v>
      </c>
      <c r="O4085" s="204">
        <v>607.9</v>
      </c>
      <c r="P4085" s="162">
        <v>2023</v>
      </c>
    </row>
    <row r="4086" spans="1:16" ht="15.75" customHeight="1" x14ac:dyDescent="0.25">
      <c r="A4086" s="184" t="s">
        <v>4155</v>
      </c>
      <c r="B4086" s="18" t="s">
        <v>694</v>
      </c>
      <c r="C4086" s="91">
        <v>5446498.7999999998</v>
      </c>
      <c r="D4086" s="196"/>
      <c r="E4086" s="197"/>
      <c r="F4086" s="196"/>
      <c r="G4086" s="91">
        <f t="shared" si="56"/>
        <v>5446498.7999999998</v>
      </c>
      <c r="H4086" s="102">
        <v>45090</v>
      </c>
      <c r="I4086" s="102">
        <v>45119</v>
      </c>
      <c r="J4086" s="15"/>
      <c r="K4086" s="15"/>
      <c r="L4086" s="15"/>
      <c r="M4086" s="138" t="s">
        <v>3938</v>
      </c>
      <c r="N4086" s="162">
        <v>1</v>
      </c>
      <c r="O4086" s="162">
        <v>3642.92</v>
      </c>
      <c r="P4086" s="162">
        <v>2023</v>
      </c>
    </row>
    <row r="4087" spans="1:16" ht="15.75" customHeight="1" x14ac:dyDescent="0.25">
      <c r="A4087" s="184" t="s">
        <v>4156</v>
      </c>
      <c r="B4087" s="18" t="s">
        <v>4099</v>
      </c>
      <c r="C4087" s="91">
        <v>6270954</v>
      </c>
      <c r="D4087" s="196"/>
      <c r="E4087" s="197"/>
      <c r="F4087" s="196"/>
      <c r="G4087" s="91">
        <f t="shared" si="56"/>
        <v>6270954</v>
      </c>
      <c r="H4087" s="102">
        <v>45062</v>
      </c>
      <c r="I4087" s="102">
        <v>45119</v>
      </c>
      <c r="J4087" s="15"/>
      <c r="K4087" s="15"/>
      <c r="L4087" s="15"/>
      <c r="M4087" s="138" t="s">
        <v>3938</v>
      </c>
      <c r="N4087" s="162">
        <v>1</v>
      </c>
      <c r="O4087" s="162">
        <v>2224.5300000000002</v>
      </c>
      <c r="P4087" s="162">
        <v>2023</v>
      </c>
    </row>
    <row r="4088" spans="1:16" ht="15.75" customHeight="1" x14ac:dyDescent="0.25">
      <c r="A4088" s="185" t="s">
        <v>4157</v>
      </c>
      <c r="B4088" s="126" t="s">
        <v>4090</v>
      </c>
      <c r="C4088" s="91">
        <v>799879.37</v>
      </c>
      <c r="D4088" s="196"/>
      <c r="E4088" s="197"/>
      <c r="F4088" s="196"/>
      <c r="G4088" s="91">
        <f t="shared" si="56"/>
        <v>799879.37</v>
      </c>
      <c r="H4088" s="198">
        <v>45127</v>
      </c>
      <c r="I4088" s="102">
        <v>45135</v>
      </c>
      <c r="J4088" s="15"/>
      <c r="K4088" s="15"/>
      <c r="L4088" s="15"/>
      <c r="M4088" s="84" t="s">
        <v>4247</v>
      </c>
      <c r="N4088" s="162">
        <v>1</v>
      </c>
      <c r="O4088" s="204">
        <v>678.5</v>
      </c>
      <c r="P4088" s="162">
        <v>2023</v>
      </c>
    </row>
    <row r="4089" spans="1:16" ht="15.75" customHeight="1" x14ac:dyDescent="0.25">
      <c r="A4089" s="185" t="s">
        <v>4158</v>
      </c>
      <c r="B4089" s="126" t="s">
        <v>4090</v>
      </c>
      <c r="C4089" s="91">
        <v>884346.5</v>
      </c>
      <c r="D4089" s="196"/>
      <c r="E4089" s="197"/>
      <c r="F4089" s="196"/>
      <c r="G4089" s="91">
        <f t="shared" si="56"/>
        <v>884346.5</v>
      </c>
      <c r="H4089" s="198">
        <v>45127</v>
      </c>
      <c r="I4089" s="102">
        <v>45135</v>
      </c>
      <c r="J4089" s="15"/>
      <c r="K4089" s="15"/>
      <c r="L4089" s="15"/>
      <c r="M4089" s="84" t="s">
        <v>4247</v>
      </c>
      <c r="N4089" s="162">
        <v>1</v>
      </c>
      <c r="O4089" s="204">
        <v>816.5</v>
      </c>
      <c r="P4089" s="162">
        <v>2023</v>
      </c>
    </row>
    <row r="4090" spans="1:16" ht="15.75" customHeight="1" x14ac:dyDescent="0.25">
      <c r="A4090" s="185" t="s">
        <v>4159</v>
      </c>
      <c r="B4090" s="126" t="s">
        <v>4090</v>
      </c>
      <c r="C4090" s="91">
        <v>796146.17</v>
      </c>
      <c r="D4090" s="196"/>
      <c r="E4090" s="197"/>
      <c r="F4090" s="196"/>
      <c r="G4090" s="91">
        <f t="shared" si="56"/>
        <v>796146.17</v>
      </c>
      <c r="H4090" s="198">
        <v>45127</v>
      </c>
      <c r="I4090" s="102">
        <v>45135</v>
      </c>
      <c r="J4090" s="15"/>
      <c r="K4090" s="15"/>
      <c r="L4090" s="15"/>
      <c r="M4090" s="84" t="s">
        <v>4247</v>
      </c>
      <c r="N4090" s="162">
        <v>1</v>
      </c>
      <c r="O4090" s="204">
        <v>777.1</v>
      </c>
      <c r="P4090" s="162">
        <v>2023</v>
      </c>
    </row>
    <row r="4091" spans="1:16" ht="15.75" customHeight="1" x14ac:dyDescent="0.25">
      <c r="A4091" s="104" t="s">
        <v>4160</v>
      </c>
      <c r="B4091" s="18" t="s">
        <v>4095</v>
      </c>
      <c r="C4091" s="91">
        <v>2490782.36</v>
      </c>
      <c r="D4091" s="196"/>
      <c r="E4091" s="197"/>
      <c r="F4091" s="196"/>
      <c r="G4091" s="91">
        <f t="shared" si="56"/>
        <v>2490782.36</v>
      </c>
      <c r="H4091" s="102">
        <v>45061</v>
      </c>
      <c r="I4091" s="102">
        <v>45127</v>
      </c>
      <c r="J4091" s="15"/>
      <c r="K4091" s="15"/>
      <c r="L4091" s="15"/>
      <c r="M4091" s="138" t="s">
        <v>3938</v>
      </c>
      <c r="N4091" s="162">
        <v>1</v>
      </c>
      <c r="O4091" s="162">
        <v>593.5</v>
      </c>
      <c r="P4091" s="162">
        <v>2023</v>
      </c>
    </row>
    <row r="4092" spans="1:16" ht="15.75" customHeight="1" x14ac:dyDescent="0.25">
      <c r="A4092" s="185" t="s">
        <v>4161</v>
      </c>
      <c r="B4092" s="186" t="s">
        <v>4162</v>
      </c>
      <c r="C4092" s="91">
        <v>3643814.58</v>
      </c>
      <c r="D4092" s="196"/>
      <c r="E4092" s="197"/>
      <c r="F4092" s="196"/>
      <c r="G4092" s="91">
        <f t="shared" si="56"/>
        <v>3643814.58</v>
      </c>
      <c r="H4092" s="198">
        <v>45105</v>
      </c>
      <c r="I4092" s="102">
        <v>45142</v>
      </c>
      <c r="J4092" s="15"/>
      <c r="K4092" s="15"/>
      <c r="L4092" s="15"/>
      <c r="M4092" s="84" t="s">
        <v>3938</v>
      </c>
      <c r="N4092" s="162">
        <v>1</v>
      </c>
      <c r="O4092" s="204">
        <v>760.3</v>
      </c>
      <c r="P4092" s="162">
        <v>2023</v>
      </c>
    </row>
    <row r="4093" spans="1:16" ht="15.75" customHeight="1" x14ac:dyDescent="0.25">
      <c r="A4093" s="185" t="s">
        <v>4163</v>
      </c>
      <c r="B4093" s="18" t="s">
        <v>4164</v>
      </c>
      <c r="C4093" s="91">
        <v>2537821.88</v>
      </c>
      <c r="D4093" s="196"/>
      <c r="E4093" s="197"/>
      <c r="F4093" s="196"/>
      <c r="G4093" s="91">
        <f t="shared" si="56"/>
        <v>2537821.88</v>
      </c>
      <c r="H4093" s="198">
        <v>45141</v>
      </c>
      <c r="I4093" s="102">
        <v>45148</v>
      </c>
      <c r="J4093" s="15"/>
      <c r="K4093" s="15"/>
      <c r="L4093" s="15"/>
      <c r="M4093" s="84" t="s">
        <v>3937</v>
      </c>
      <c r="N4093" s="162">
        <v>1</v>
      </c>
      <c r="O4093" s="204">
        <v>2022</v>
      </c>
      <c r="P4093" s="162">
        <v>2023</v>
      </c>
    </row>
    <row r="4094" spans="1:16" ht="15.75" customHeight="1" x14ac:dyDescent="0.25">
      <c r="A4094" s="185" t="s">
        <v>4165</v>
      </c>
      <c r="B4094" s="18" t="s">
        <v>4164</v>
      </c>
      <c r="C4094" s="91">
        <v>2535116.96</v>
      </c>
      <c r="D4094" s="196"/>
      <c r="E4094" s="197"/>
      <c r="F4094" s="196"/>
      <c r="G4094" s="91">
        <f t="shared" si="56"/>
        <v>2535116.96</v>
      </c>
      <c r="H4094" s="198">
        <v>45141</v>
      </c>
      <c r="I4094" s="102">
        <v>45148</v>
      </c>
      <c r="J4094" s="15"/>
      <c r="K4094" s="15"/>
      <c r="L4094" s="15"/>
      <c r="M4094" s="84" t="s">
        <v>3937</v>
      </c>
      <c r="N4094" s="162">
        <v>1</v>
      </c>
      <c r="O4094" s="204">
        <v>1918.5</v>
      </c>
      <c r="P4094" s="162">
        <v>2023</v>
      </c>
    </row>
    <row r="4095" spans="1:16" ht="15.75" customHeight="1" x14ac:dyDescent="0.25">
      <c r="A4095" s="185" t="s">
        <v>4166</v>
      </c>
      <c r="B4095" s="18" t="s">
        <v>4164</v>
      </c>
      <c r="C4095" s="91">
        <v>2535949.37</v>
      </c>
      <c r="D4095" s="196"/>
      <c r="E4095" s="197"/>
      <c r="F4095" s="196"/>
      <c r="G4095" s="91">
        <f t="shared" si="56"/>
        <v>2535949.37</v>
      </c>
      <c r="H4095" s="198">
        <v>45147</v>
      </c>
      <c r="I4095" s="102">
        <v>45148</v>
      </c>
      <c r="J4095" s="15"/>
      <c r="K4095" s="15"/>
      <c r="L4095" s="15"/>
      <c r="M4095" s="84" t="s">
        <v>3937</v>
      </c>
      <c r="N4095" s="162">
        <v>1</v>
      </c>
      <c r="O4095" s="204">
        <v>1900.7</v>
      </c>
      <c r="P4095" s="162">
        <v>2023</v>
      </c>
    </row>
    <row r="4096" spans="1:16" ht="15.75" customHeight="1" x14ac:dyDescent="0.25">
      <c r="A4096" s="185" t="s">
        <v>4167</v>
      </c>
      <c r="B4096" s="18" t="s">
        <v>4168</v>
      </c>
      <c r="C4096" s="91">
        <v>1136530.1000000001</v>
      </c>
      <c r="D4096" s="196"/>
      <c r="E4096" s="197"/>
      <c r="F4096" s="196"/>
      <c r="G4096" s="91">
        <f t="shared" si="56"/>
        <v>1136530.1000000001</v>
      </c>
      <c r="H4096" s="198">
        <v>45105</v>
      </c>
      <c r="I4096" s="102">
        <v>45146</v>
      </c>
      <c r="J4096" s="15"/>
      <c r="K4096" s="15"/>
      <c r="L4096" s="15"/>
      <c r="M4096" s="84" t="s">
        <v>3937</v>
      </c>
      <c r="N4096" s="162">
        <v>1</v>
      </c>
      <c r="O4096" s="204">
        <v>929.6</v>
      </c>
      <c r="P4096" s="162">
        <v>2023</v>
      </c>
    </row>
    <row r="4097" spans="1:16" ht="15.75" customHeight="1" x14ac:dyDescent="0.25">
      <c r="A4097" s="154" t="s">
        <v>4169</v>
      </c>
      <c r="B4097" s="18" t="s">
        <v>4061</v>
      </c>
      <c r="C4097" s="91">
        <v>4028750.15</v>
      </c>
      <c r="D4097" s="196"/>
      <c r="E4097" s="197"/>
      <c r="F4097" s="196"/>
      <c r="G4097" s="91">
        <f t="shared" si="56"/>
        <v>4028750.15</v>
      </c>
      <c r="H4097" s="102">
        <v>45077</v>
      </c>
      <c r="I4097" s="102">
        <v>45148</v>
      </c>
      <c r="J4097" s="15"/>
      <c r="K4097" s="15"/>
      <c r="L4097" s="15"/>
      <c r="M4097" s="138" t="s">
        <v>3938</v>
      </c>
      <c r="N4097" s="162">
        <v>1</v>
      </c>
      <c r="O4097" s="162">
        <v>1282</v>
      </c>
      <c r="P4097" s="162">
        <v>2023</v>
      </c>
    </row>
    <row r="4098" spans="1:16" ht="15.75" customHeight="1" x14ac:dyDescent="0.25">
      <c r="A4098" s="185" t="s">
        <v>4170</v>
      </c>
      <c r="B4098" s="18" t="s">
        <v>4164</v>
      </c>
      <c r="C4098" s="91">
        <v>6000127.2800000003</v>
      </c>
      <c r="D4098" s="196"/>
      <c r="E4098" s="197"/>
      <c r="F4098" s="196"/>
      <c r="G4098" s="91">
        <f t="shared" si="56"/>
        <v>6000127.2800000003</v>
      </c>
      <c r="H4098" s="198">
        <v>45146</v>
      </c>
      <c r="I4098" s="102">
        <v>45149</v>
      </c>
      <c r="J4098" s="15"/>
      <c r="K4098" s="15"/>
      <c r="L4098" s="15"/>
      <c r="M4098" s="84" t="s">
        <v>3938</v>
      </c>
      <c r="N4098" s="162">
        <v>1</v>
      </c>
      <c r="O4098" s="204">
        <v>3592.8</v>
      </c>
      <c r="P4098" s="162">
        <v>2023</v>
      </c>
    </row>
    <row r="4099" spans="1:16" ht="15.75" customHeight="1" x14ac:dyDescent="0.25">
      <c r="A4099" s="185" t="s">
        <v>4171</v>
      </c>
      <c r="B4099" s="186" t="s">
        <v>4154</v>
      </c>
      <c r="C4099" s="91">
        <v>2651017.1800000002</v>
      </c>
      <c r="D4099" s="196"/>
      <c r="E4099" s="197"/>
      <c r="F4099" s="196"/>
      <c r="G4099" s="91">
        <f t="shared" si="56"/>
        <v>2651017.1800000002</v>
      </c>
      <c r="H4099" s="198">
        <v>45117</v>
      </c>
      <c r="I4099" s="102">
        <v>45142</v>
      </c>
      <c r="J4099" s="15"/>
      <c r="K4099" s="15"/>
      <c r="L4099" s="15"/>
      <c r="M4099" s="84" t="s">
        <v>3938</v>
      </c>
      <c r="N4099" s="162">
        <v>1</v>
      </c>
      <c r="O4099" s="204">
        <v>572.6</v>
      </c>
      <c r="P4099" s="162">
        <v>2023</v>
      </c>
    </row>
    <row r="4100" spans="1:16" ht="15.75" customHeight="1" x14ac:dyDescent="0.25">
      <c r="A4100" s="154" t="s">
        <v>4172</v>
      </c>
      <c r="B4100" s="18" t="s">
        <v>4061</v>
      </c>
      <c r="C4100" s="91">
        <v>1841980.26</v>
      </c>
      <c r="D4100" s="196"/>
      <c r="E4100" s="197"/>
      <c r="F4100" s="196"/>
      <c r="G4100" s="91">
        <f t="shared" si="56"/>
        <v>1841980.26</v>
      </c>
      <c r="H4100" s="102">
        <v>45103</v>
      </c>
      <c r="I4100" s="102">
        <v>45148</v>
      </c>
      <c r="J4100" s="15"/>
      <c r="K4100" s="15"/>
      <c r="L4100" s="15"/>
      <c r="M4100" s="138" t="s">
        <v>3939</v>
      </c>
      <c r="N4100" s="162">
        <v>2</v>
      </c>
      <c r="O4100" s="162">
        <v>560.1</v>
      </c>
      <c r="P4100" s="162">
        <v>2023</v>
      </c>
    </row>
    <row r="4101" spans="1:16" ht="15.75" customHeight="1" x14ac:dyDescent="0.25">
      <c r="A4101" s="185" t="s">
        <v>4173</v>
      </c>
      <c r="B4101" s="186" t="s">
        <v>4162</v>
      </c>
      <c r="C4101" s="91">
        <v>928457.38</v>
      </c>
      <c r="D4101" s="196"/>
      <c r="E4101" s="197"/>
      <c r="F4101" s="196"/>
      <c r="G4101" s="91">
        <f t="shared" si="56"/>
        <v>928457.38</v>
      </c>
      <c r="H4101" s="198">
        <v>45105</v>
      </c>
      <c r="I4101" s="102">
        <v>45154</v>
      </c>
      <c r="J4101" s="15"/>
      <c r="K4101" s="15"/>
      <c r="L4101" s="15"/>
      <c r="M4101" s="84" t="s">
        <v>4248</v>
      </c>
      <c r="N4101" s="162">
        <v>1</v>
      </c>
      <c r="O4101" s="204">
        <v>1469.54</v>
      </c>
      <c r="P4101" s="162">
        <v>2023</v>
      </c>
    </row>
    <row r="4102" spans="1:16" ht="15.75" customHeight="1" x14ac:dyDescent="0.25">
      <c r="A4102" s="185" t="s">
        <v>4174</v>
      </c>
      <c r="B4102" s="18" t="s">
        <v>4164</v>
      </c>
      <c r="C4102" s="91">
        <v>8998191.4700000007</v>
      </c>
      <c r="D4102" s="196"/>
      <c r="E4102" s="197"/>
      <c r="F4102" s="196"/>
      <c r="G4102" s="91">
        <f t="shared" si="56"/>
        <v>8998191.4700000007</v>
      </c>
      <c r="H4102" s="198">
        <v>45147</v>
      </c>
      <c r="I4102" s="102">
        <v>45156</v>
      </c>
      <c r="J4102" s="15"/>
      <c r="K4102" s="15"/>
      <c r="L4102" s="15"/>
      <c r="M4102" s="84" t="s">
        <v>3938</v>
      </c>
      <c r="N4102" s="162">
        <v>1</v>
      </c>
      <c r="O4102" s="204">
        <v>4556</v>
      </c>
      <c r="P4102" s="162">
        <v>2023</v>
      </c>
    </row>
    <row r="4103" spans="1:16" ht="15.75" customHeight="1" x14ac:dyDescent="0.25">
      <c r="A4103" s="185" t="s">
        <v>4175</v>
      </c>
      <c r="B4103" s="18" t="s">
        <v>2081</v>
      </c>
      <c r="C4103" s="192">
        <v>2070355.46</v>
      </c>
      <c r="D4103" s="196"/>
      <c r="E4103" s="197"/>
      <c r="F4103" s="196"/>
      <c r="G4103" s="91">
        <f t="shared" si="56"/>
        <v>2070355.46</v>
      </c>
      <c r="H4103" s="198">
        <v>45142</v>
      </c>
      <c r="I4103" s="200">
        <v>45168</v>
      </c>
      <c r="J4103" s="15"/>
      <c r="K4103" s="15"/>
      <c r="L4103" s="15"/>
      <c r="M4103" s="84" t="s">
        <v>3937</v>
      </c>
      <c r="N4103" s="162">
        <v>1</v>
      </c>
      <c r="O4103" s="204">
        <v>1248.57</v>
      </c>
      <c r="P4103" s="162">
        <v>2023</v>
      </c>
    </row>
    <row r="4104" spans="1:16" ht="15.75" customHeight="1" x14ac:dyDescent="0.25">
      <c r="A4104" s="154" t="s">
        <v>4176</v>
      </c>
      <c r="B4104" s="18" t="s">
        <v>4099</v>
      </c>
      <c r="C4104" s="192">
        <v>2454723.6</v>
      </c>
      <c r="D4104" s="196"/>
      <c r="E4104" s="197"/>
      <c r="F4104" s="196"/>
      <c r="G4104" s="91">
        <f t="shared" si="56"/>
        <v>2454723.6</v>
      </c>
      <c r="H4104" s="102">
        <v>45077</v>
      </c>
      <c r="I4104" s="200">
        <v>45169</v>
      </c>
      <c r="J4104" s="15"/>
      <c r="K4104" s="15"/>
      <c r="L4104" s="15"/>
      <c r="M4104" s="138" t="s">
        <v>3938</v>
      </c>
      <c r="N4104" s="162">
        <v>1</v>
      </c>
      <c r="O4104" s="162">
        <v>594.4</v>
      </c>
      <c r="P4104" s="162">
        <v>2023</v>
      </c>
    </row>
    <row r="4105" spans="1:16" ht="15.75" customHeight="1" x14ac:dyDescent="0.25">
      <c r="A4105" s="154" t="s">
        <v>4177</v>
      </c>
      <c r="B4105" s="18" t="s">
        <v>4099</v>
      </c>
      <c r="C4105" s="192">
        <v>2664371.2999999998</v>
      </c>
      <c r="D4105" s="196"/>
      <c r="E4105" s="197"/>
      <c r="F4105" s="196"/>
      <c r="G4105" s="91">
        <f t="shared" si="56"/>
        <v>2664371.2999999998</v>
      </c>
      <c r="H4105" s="102">
        <v>45126</v>
      </c>
      <c r="I4105" s="200">
        <v>45169</v>
      </c>
      <c r="J4105" s="15"/>
      <c r="K4105" s="15"/>
      <c r="L4105" s="15"/>
      <c r="M4105" s="138" t="s">
        <v>3938</v>
      </c>
      <c r="N4105" s="162">
        <v>1</v>
      </c>
      <c r="O4105" s="162">
        <v>574.5</v>
      </c>
      <c r="P4105" s="162">
        <v>2023</v>
      </c>
    </row>
    <row r="4106" spans="1:16" ht="15.75" customHeight="1" x14ac:dyDescent="0.25">
      <c r="A4106" s="185" t="s">
        <v>4178</v>
      </c>
      <c r="B4106" s="186" t="s">
        <v>4162</v>
      </c>
      <c r="C4106" s="193">
        <v>1415509.04</v>
      </c>
      <c r="D4106" s="196"/>
      <c r="E4106" s="197"/>
      <c r="F4106" s="196"/>
      <c r="G4106" s="91">
        <f t="shared" si="56"/>
        <v>1415509.04</v>
      </c>
      <c r="H4106" s="198">
        <v>45139</v>
      </c>
      <c r="I4106" s="201">
        <v>45163</v>
      </c>
      <c r="J4106" s="15"/>
      <c r="K4106" s="15"/>
      <c r="L4106" s="15"/>
      <c r="M4106" s="84" t="s">
        <v>3937</v>
      </c>
      <c r="N4106" s="162">
        <v>1</v>
      </c>
      <c r="O4106" s="204">
        <v>1458.9</v>
      </c>
      <c r="P4106" s="162">
        <v>2023</v>
      </c>
    </row>
    <row r="4107" spans="1:16" ht="15.75" customHeight="1" x14ac:dyDescent="0.25">
      <c r="A4107" s="124" t="s">
        <v>4179</v>
      </c>
      <c r="B4107" s="18" t="s">
        <v>3840</v>
      </c>
      <c r="C4107" s="193">
        <v>197449.61</v>
      </c>
      <c r="D4107" s="196"/>
      <c r="E4107" s="197"/>
      <c r="F4107" s="196"/>
      <c r="G4107" s="91">
        <f t="shared" si="56"/>
        <v>197449.61</v>
      </c>
      <c r="H4107" s="102">
        <v>44089</v>
      </c>
      <c r="I4107" s="201">
        <v>45138</v>
      </c>
      <c r="J4107" s="15"/>
      <c r="K4107" s="15"/>
      <c r="L4107" s="15"/>
      <c r="M4107" s="92" t="s">
        <v>724</v>
      </c>
      <c r="N4107" s="162">
        <v>1</v>
      </c>
      <c r="O4107" s="162">
        <v>575.29999999999995</v>
      </c>
      <c r="P4107" s="162">
        <v>2023</v>
      </c>
    </row>
    <row r="4108" spans="1:16" ht="15.75" customHeight="1" x14ac:dyDescent="0.25">
      <c r="A4108" s="154" t="s">
        <v>4180</v>
      </c>
      <c r="B4108" s="18" t="s">
        <v>4061</v>
      </c>
      <c r="C4108" s="193">
        <v>2777304.8</v>
      </c>
      <c r="D4108" s="196"/>
      <c r="E4108" s="197"/>
      <c r="F4108" s="196"/>
      <c r="G4108" s="91">
        <f t="shared" si="56"/>
        <v>2777304.8</v>
      </c>
      <c r="H4108" s="102">
        <v>45147</v>
      </c>
      <c r="I4108" s="201">
        <v>45175</v>
      </c>
      <c r="J4108" s="15"/>
      <c r="K4108" s="15"/>
      <c r="L4108" s="15"/>
      <c r="M4108" s="138" t="s">
        <v>3938</v>
      </c>
      <c r="N4108" s="162">
        <v>1</v>
      </c>
      <c r="O4108" s="162">
        <v>792.2</v>
      </c>
      <c r="P4108" s="162">
        <v>2023</v>
      </c>
    </row>
    <row r="4109" spans="1:16" ht="15.75" customHeight="1" x14ac:dyDescent="0.25">
      <c r="A4109" s="187" t="s">
        <v>4181</v>
      </c>
      <c r="B4109" s="126" t="s">
        <v>4090</v>
      </c>
      <c r="C4109" s="193">
        <v>826129.97</v>
      </c>
      <c r="D4109" s="196"/>
      <c r="E4109" s="197"/>
      <c r="F4109" s="196"/>
      <c r="G4109" s="91">
        <f t="shared" si="56"/>
        <v>826129.97</v>
      </c>
      <c r="H4109" s="198">
        <v>45195</v>
      </c>
      <c r="I4109" s="201">
        <v>45195</v>
      </c>
      <c r="J4109" s="15"/>
      <c r="K4109" s="15"/>
      <c r="L4109" s="15"/>
      <c r="M4109" s="84" t="s">
        <v>4247</v>
      </c>
      <c r="N4109" s="162">
        <v>1</v>
      </c>
      <c r="O4109" s="204">
        <v>781.3</v>
      </c>
      <c r="P4109" s="162">
        <v>2023</v>
      </c>
    </row>
    <row r="4110" spans="1:16" ht="15.75" customHeight="1" x14ac:dyDescent="0.25">
      <c r="A4110" s="185" t="s">
        <v>4182</v>
      </c>
      <c r="B4110" s="186" t="s">
        <v>4154</v>
      </c>
      <c r="C4110" s="193">
        <v>3562703.53</v>
      </c>
      <c r="D4110" s="196"/>
      <c r="E4110" s="197"/>
      <c r="F4110" s="196"/>
      <c r="G4110" s="91">
        <f t="shared" si="56"/>
        <v>3562703.53</v>
      </c>
      <c r="H4110" s="198">
        <v>45156</v>
      </c>
      <c r="I4110" s="201">
        <v>45187</v>
      </c>
      <c r="J4110" s="15"/>
      <c r="K4110" s="15"/>
      <c r="L4110" s="15"/>
      <c r="M4110" s="84" t="s">
        <v>3938</v>
      </c>
      <c r="N4110" s="162">
        <v>1</v>
      </c>
      <c r="O4110" s="204">
        <v>811.2</v>
      </c>
      <c r="P4110" s="162">
        <v>2023</v>
      </c>
    </row>
    <row r="4111" spans="1:16" ht="15.75" customHeight="1" x14ac:dyDescent="0.25">
      <c r="A4111" s="154" t="s">
        <v>4183</v>
      </c>
      <c r="B4111" s="18" t="s">
        <v>4061</v>
      </c>
      <c r="C4111" s="193">
        <v>2244061.71</v>
      </c>
      <c r="D4111" s="196"/>
      <c r="E4111" s="197"/>
      <c r="F4111" s="196"/>
      <c r="G4111" s="91">
        <f t="shared" si="56"/>
        <v>2244061.71</v>
      </c>
      <c r="H4111" s="102">
        <v>45162</v>
      </c>
      <c r="I4111" s="201">
        <v>45188</v>
      </c>
      <c r="J4111" s="15"/>
      <c r="K4111" s="15"/>
      <c r="L4111" s="15"/>
      <c r="M4111" s="138" t="s">
        <v>3939</v>
      </c>
      <c r="N4111" s="162">
        <v>2</v>
      </c>
      <c r="O4111" s="162">
        <v>567</v>
      </c>
      <c r="P4111" s="162">
        <v>2023</v>
      </c>
    </row>
    <row r="4112" spans="1:16" s="215" customFormat="1" ht="15.75" customHeight="1" x14ac:dyDescent="0.25">
      <c r="A4112" s="188" t="s">
        <v>4184</v>
      </c>
      <c r="B4112" s="206" t="s">
        <v>4061</v>
      </c>
      <c r="C4112" s="207">
        <v>2168382.86</v>
      </c>
      <c r="D4112" s="208"/>
      <c r="E4112" s="206" t="s">
        <v>4061</v>
      </c>
      <c r="F4112" s="209">
        <v>577039.56000000006</v>
      </c>
      <c r="G4112" s="210">
        <f t="shared" si="56"/>
        <v>2745422.42</v>
      </c>
      <c r="H4112" s="199">
        <v>45092</v>
      </c>
      <c r="I4112" s="211">
        <v>45196</v>
      </c>
      <c r="J4112" s="212"/>
      <c r="K4112" s="212"/>
      <c r="L4112" s="212">
        <v>2023</v>
      </c>
      <c r="M4112" s="213" t="s">
        <v>3938</v>
      </c>
      <c r="N4112" s="214">
        <v>1</v>
      </c>
      <c r="O4112" s="214">
        <v>2356.8000000000002</v>
      </c>
      <c r="P4112" s="214">
        <v>2023</v>
      </c>
    </row>
    <row r="4113" spans="1:16" s="215" customFormat="1" ht="15.75" customHeight="1" x14ac:dyDescent="0.25">
      <c r="A4113" s="188" t="s">
        <v>4185</v>
      </c>
      <c r="B4113" s="206" t="s">
        <v>4061</v>
      </c>
      <c r="C4113" s="207">
        <v>2168382.86</v>
      </c>
      <c r="D4113" s="208"/>
      <c r="E4113" s="206" t="s">
        <v>4061</v>
      </c>
      <c r="F4113" s="209">
        <v>577039.56000000006</v>
      </c>
      <c r="G4113" s="210">
        <f t="shared" si="56"/>
        <v>2745422.42</v>
      </c>
      <c r="H4113" s="199">
        <v>45092</v>
      </c>
      <c r="I4113" s="211">
        <v>45196</v>
      </c>
      <c r="J4113" s="212"/>
      <c r="K4113" s="212"/>
      <c r="L4113" s="212">
        <v>2023</v>
      </c>
      <c r="M4113" s="213" t="s">
        <v>3938</v>
      </c>
      <c r="N4113" s="214">
        <v>1</v>
      </c>
      <c r="O4113" s="214">
        <v>2373.6</v>
      </c>
      <c r="P4113" s="214">
        <v>2023</v>
      </c>
    </row>
    <row r="4114" spans="1:16" ht="15.75" customHeight="1" x14ac:dyDescent="0.25">
      <c r="A4114" s="185" t="s">
        <v>4186</v>
      </c>
      <c r="B4114" s="18" t="s">
        <v>694</v>
      </c>
      <c r="C4114" s="195">
        <v>2696242.9</v>
      </c>
      <c r="D4114" s="196"/>
      <c r="E4114" s="197"/>
      <c r="F4114" s="196"/>
      <c r="G4114" s="91">
        <f t="shared" si="56"/>
        <v>2696242.9</v>
      </c>
      <c r="H4114" s="198">
        <v>45181</v>
      </c>
      <c r="I4114" s="202">
        <v>45204</v>
      </c>
      <c r="J4114" s="15"/>
      <c r="K4114" s="15"/>
      <c r="L4114" s="15"/>
      <c r="M4114" s="84" t="s">
        <v>3937</v>
      </c>
      <c r="N4114" s="162">
        <v>1</v>
      </c>
      <c r="O4114" s="204">
        <v>1370.2</v>
      </c>
      <c r="P4114" s="162">
        <v>2023</v>
      </c>
    </row>
    <row r="4115" spans="1:16" ht="31.5" customHeight="1" x14ac:dyDescent="0.25">
      <c r="A4115" s="185" t="s">
        <v>4187</v>
      </c>
      <c r="B4115" s="18" t="s">
        <v>4083</v>
      </c>
      <c r="C4115" s="195">
        <v>3142133.51</v>
      </c>
      <c r="D4115" s="196"/>
      <c r="E4115" s="197"/>
      <c r="F4115" s="196"/>
      <c r="G4115" s="91">
        <f t="shared" si="56"/>
        <v>3142133.51</v>
      </c>
      <c r="H4115" s="198">
        <v>45177</v>
      </c>
      <c r="I4115" s="202">
        <v>45210</v>
      </c>
      <c r="J4115" s="15"/>
      <c r="K4115" s="15"/>
      <c r="L4115" s="15"/>
      <c r="M4115" s="84" t="s">
        <v>3938</v>
      </c>
      <c r="N4115" s="162">
        <v>1</v>
      </c>
      <c r="O4115" s="204">
        <v>1039.8</v>
      </c>
      <c r="P4115" s="162">
        <v>2023</v>
      </c>
    </row>
    <row r="4116" spans="1:16" ht="31.5" customHeight="1" x14ac:dyDescent="0.25">
      <c r="A4116" s="185" t="s">
        <v>4188</v>
      </c>
      <c r="B4116" s="18" t="s">
        <v>4083</v>
      </c>
      <c r="C4116" s="195">
        <v>2815353.58</v>
      </c>
      <c r="D4116" s="196"/>
      <c r="E4116" s="197"/>
      <c r="F4116" s="196"/>
      <c r="G4116" s="91">
        <f t="shared" si="56"/>
        <v>2815353.58</v>
      </c>
      <c r="H4116" s="198">
        <v>45183</v>
      </c>
      <c r="I4116" s="202">
        <v>45211</v>
      </c>
      <c r="J4116" s="15"/>
      <c r="K4116" s="15"/>
      <c r="L4116" s="15"/>
      <c r="M4116" s="84" t="s">
        <v>3938</v>
      </c>
      <c r="N4116" s="162">
        <v>1</v>
      </c>
      <c r="O4116" s="204">
        <v>1461.5</v>
      </c>
      <c r="P4116" s="162">
        <v>2023</v>
      </c>
    </row>
    <row r="4117" spans="1:16" ht="31.5" customHeight="1" x14ac:dyDescent="0.25">
      <c r="A4117" s="185" t="s">
        <v>4189</v>
      </c>
      <c r="B4117" s="18" t="s">
        <v>4083</v>
      </c>
      <c r="C4117" s="195">
        <v>2665754.7599999998</v>
      </c>
      <c r="D4117" s="196"/>
      <c r="E4117" s="197"/>
      <c r="F4117" s="196"/>
      <c r="G4117" s="91">
        <f t="shared" si="56"/>
        <v>2665754.7599999998</v>
      </c>
      <c r="H4117" s="198">
        <v>45183</v>
      </c>
      <c r="I4117" s="202">
        <v>45210</v>
      </c>
      <c r="J4117" s="15"/>
      <c r="K4117" s="15"/>
      <c r="L4117" s="15"/>
      <c r="M4117" s="84" t="s">
        <v>3937</v>
      </c>
      <c r="N4117" s="162">
        <v>1</v>
      </c>
      <c r="O4117" s="204">
        <v>1453.31</v>
      </c>
      <c r="P4117" s="162">
        <v>2023</v>
      </c>
    </row>
    <row r="4118" spans="1:16" ht="15.75" customHeight="1" x14ac:dyDescent="0.25">
      <c r="A4118" s="185" t="s">
        <v>4190</v>
      </c>
      <c r="B4118" s="18" t="s">
        <v>4191</v>
      </c>
      <c r="C4118" s="195">
        <v>2010206.02</v>
      </c>
      <c r="D4118" s="196"/>
      <c r="E4118" s="197"/>
      <c r="F4118" s="196"/>
      <c r="G4118" s="91">
        <f t="shared" si="56"/>
        <v>2010206.02</v>
      </c>
      <c r="H4118" s="198">
        <v>45152</v>
      </c>
      <c r="I4118" s="202">
        <v>45210</v>
      </c>
      <c r="J4118" s="15"/>
      <c r="K4118" s="15"/>
      <c r="L4118" s="15"/>
      <c r="M4118" s="84" t="s">
        <v>3937</v>
      </c>
      <c r="N4118" s="162">
        <v>1</v>
      </c>
      <c r="O4118" s="204">
        <v>1434.6</v>
      </c>
      <c r="P4118" s="162">
        <v>2023</v>
      </c>
    </row>
    <row r="4119" spans="1:16" ht="15.75" customHeight="1" x14ac:dyDescent="0.25">
      <c r="A4119" s="185" t="s">
        <v>4192</v>
      </c>
      <c r="B4119" s="18" t="s">
        <v>4191</v>
      </c>
      <c r="C4119" s="195">
        <v>1999563.49</v>
      </c>
      <c r="D4119" s="196"/>
      <c r="E4119" s="197"/>
      <c r="F4119" s="196"/>
      <c r="G4119" s="91">
        <f t="shared" si="56"/>
        <v>1999563.49</v>
      </c>
      <c r="H4119" s="198">
        <v>45152</v>
      </c>
      <c r="I4119" s="202">
        <v>45210</v>
      </c>
      <c r="J4119" s="15"/>
      <c r="K4119" s="15"/>
      <c r="L4119" s="15"/>
      <c r="M4119" s="84" t="s">
        <v>3937</v>
      </c>
      <c r="N4119" s="162">
        <v>1</v>
      </c>
      <c r="O4119" s="204">
        <v>1445.9</v>
      </c>
      <c r="P4119" s="162">
        <v>2023</v>
      </c>
    </row>
    <row r="4120" spans="1:16" ht="15.75" customHeight="1" x14ac:dyDescent="0.25">
      <c r="A4120" s="185" t="s">
        <v>4193</v>
      </c>
      <c r="B4120" s="186" t="s">
        <v>4162</v>
      </c>
      <c r="C4120" s="194">
        <v>1332113.23</v>
      </c>
      <c r="D4120" s="196"/>
      <c r="E4120" s="197"/>
      <c r="F4120" s="196"/>
      <c r="G4120" s="91">
        <f t="shared" si="56"/>
        <v>1332113.23</v>
      </c>
      <c r="H4120" s="198">
        <v>45191</v>
      </c>
      <c r="I4120" s="201">
        <v>45215</v>
      </c>
      <c r="J4120" s="15"/>
      <c r="K4120" s="15"/>
      <c r="L4120" s="15"/>
      <c r="M4120" s="84" t="s">
        <v>3663</v>
      </c>
      <c r="N4120" s="162">
        <v>1</v>
      </c>
      <c r="O4120" s="204">
        <v>1300.9000000000001</v>
      </c>
      <c r="P4120" s="162">
        <v>2023</v>
      </c>
    </row>
    <row r="4121" spans="1:16" ht="15.75" customHeight="1" x14ac:dyDescent="0.25">
      <c r="A4121" s="185" t="s">
        <v>4194</v>
      </c>
      <c r="B4121" s="18" t="s">
        <v>4195</v>
      </c>
      <c r="C4121" s="194">
        <v>3308537.64</v>
      </c>
      <c r="D4121" s="196"/>
      <c r="E4121" s="197"/>
      <c r="F4121" s="196"/>
      <c r="G4121" s="91">
        <f t="shared" si="56"/>
        <v>3308537.64</v>
      </c>
      <c r="H4121" s="198">
        <v>45197</v>
      </c>
      <c r="I4121" s="201">
        <v>45223</v>
      </c>
      <c r="J4121" s="15"/>
      <c r="K4121" s="15"/>
      <c r="L4121" s="15"/>
      <c r="M4121" s="84" t="s">
        <v>3938</v>
      </c>
      <c r="N4121" s="162">
        <v>1</v>
      </c>
      <c r="O4121" s="204">
        <v>735.6</v>
      </c>
      <c r="P4121" s="162">
        <v>2023</v>
      </c>
    </row>
    <row r="4122" spans="1:16" ht="15.75" customHeight="1" x14ac:dyDescent="0.25">
      <c r="A4122" s="154" t="s">
        <v>4196</v>
      </c>
      <c r="B4122" s="18" t="s">
        <v>4061</v>
      </c>
      <c r="C4122" s="194">
        <v>2105808.81</v>
      </c>
      <c r="D4122" s="196"/>
      <c r="E4122" s="197"/>
      <c r="F4122" s="196"/>
      <c r="G4122" s="91">
        <f t="shared" si="56"/>
        <v>2105808.81</v>
      </c>
      <c r="H4122" s="199">
        <v>45196</v>
      </c>
      <c r="I4122" s="201">
        <v>45216</v>
      </c>
      <c r="J4122" s="15"/>
      <c r="K4122" s="15"/>
      <c r="L4122" s="15"/>
      <c r="M4122" s="138" t="s">
        <v>3939</v>
      </c>
      <c r="N4122" s="162">
        <v>2</v>
      </c>
      <c r="O4122" s="162">
        <v>545.9</v>
      </c>
      <c r="P4122" s="162">
        <v>2023</v>
      </c>
    </row>
    <row r="4123" spans="1:16" ht="15.75" customHeight="1" x14ac:dyDescent="0.25">
      <c r="A4123" s="154" t="s">
        <v>4197</v>
      </c>
      <c r="B4123" s="126" t="s">
        <v>4162</v>
      </c>
      <c r="C4123" s="91">
        <v>317659.02</v>
      </c>
      <c r="D4123" s="196"/>
      <c r="E4123" s="197"/>
      <c r="F4123" s="196"/>
      <c r="G4123" s="91">
        <f t="shared" si="56"/>
        <v>317659.02</v>
      </c>
      <c r="H4123" s="198">
        <v>45212</v>
      </c>
      <c r="I4123" s="102">
        <v>45225</v>
      </c>
      <c r="J4123" s="15"/>
      <c r="K4123" s="15"/>
      <c r="L4123" s="15"/>
      <c r="M4123" s="203" t="s">
        <v>3663</v>
      </c>
      <c r="N4123" s="162">
        <v>1</v>
      </c>
      <c r="O4123" s="205">
        <v>312.7</v>
      </c>
      <c r="P4123" s="162">
        <v>2023</v>
      </c>
    </row>
    <row r="4124" spans="1:16" ht="15.75" customHeight="1" x14ac:dyDescent="0.25">
      <c r="A4124" s="188" t="s">
        <v>4198</v>
      </c>
      <c r="B4124" s="18" t="s">
        <v>4195</v>
      </c>
      <c r="C4124" s="91">
        <v>1879904.33</v>
      </c>
      <c r="D4124" s="196"/>
      <c r="E4124" s="197"/>
      <c r="F4124" s="196"/>
      <c r="G4124" s="91">
        <f t="shared" si="56"/>
        <v>1879904.33</v>
      </c>
      <c r="H4124" s="198">
        <v>45168</v>
      </c>
      <c r="I4124" s="102">
        <v>45230</v>
      </c>
      <c r="J4124" s="15"/>
      <c r="K4124" s="15"/>
      <c r="L4124" s="15"/>
      <c r="M4124" s="84" t="s">
        <v>3937</v>
      </c>
      <c r="N4124" s="162">
        <v>1</v>
      </c>
      <c r="O4124" s="204">
        <v>650.6</v>
      </c>
      <c r="P4124" s="162">
        <v>2023</v>
      </c>
    </row>
    <row r="4125" spans="1:16" ht="15.75" customHeight="1" x14ac:dyDescent="0.25">
      <c r="A4125" s="154" t="s">
        <v>4199</v>
      </c>
      <c r="B4125" s="18" t="s">
        <v>4061</v>
      </c>
      <c r="C4125" s="91">
        <v>1869425.69</v>
      </c>
      <c r="D4125" s="196"/>
      <c r="E4125" s="197"/>
      <c r="F4125" s="196"/>
      <c r="G4125" s="91">
        <f t="shared" si="56"/>
        <v>1869425.69</v>
      </c>
      <c r="H4125" s="199">
        <v>45202</v>
      </c>
      <c r="I4125" s="102">
        <v>45232</v>
      </c>
      <c r="J4125" s="15"/>
      <c r="K4125" s="15"/>
      <c r="L4125" s="15"/>
      <c r="M4125" s="138" t="s">
        <v>3939</v>
      </c>
      <c r="N4125" s="162">
        <v>2</v>
      </c>
      <c r="O4125" s="162">
        <v>558</v>
      </c>
      <c r="P4125" s="162">
        <v>2023</v>
      </c>
    </row>
    <row r="4126" spans="1:16" ht="15.75" customHeight="1" x14ac:dyDescent="0.25">
      <c r="A4126" s="188" t="s">
        <v>4200</v>
      </c>
      <c r="B4126" s="18" t="s">
        <v>2081</v>
      </c>
      <c r="C4126" s="91">
        <v>2153208.94</v>
      </c>
      <c r="D4126" s="196"/>
      <c r="E4126" s="197"/>
      <c r="F4126" s="196"/>
      <c r="G4126" s="91">
        <f t="shared" ref="G4126:G4169" si="57">C4126-D4126+F4126</f>
        <v>2153208.94</v>
      </c>
      <c r="H4126" s="198">
        <v>45201</v>
      </c>
      <c r="I4126" s="102">
        <v>45216</v>
      </c>
      <c r="J4126" s="15"/>
      <c r="K4126" s="15"/>
      <c r="L4126" s="15"/>
      <c r="M4126" s="84" t="s">
        <v>3937</v>
      </c>
      <c r="N4126" s="162">
        <v>1</v>
      </c>
      <c r="O4126" s="204">
        <v>1016.1</v>
      </c>
      <c r="P4126" s="162">
        <v>2023</v>
      </c>
    </row>
    <row r="4127" spans="1:16" ht="15.75" customHeight="1" x14ac:dyDescent="0.25">
      <c r="A4127" s="188" t="s">
        <v>4201</v>
      </c>
      <c r="B4127" s="18" t="s">
        <v>694</v>
      </c>
      <c r="C4127" s="91">
        <v>6162324</v>
      </c>
      <c r="D4127" s="196"/>
      <c r="E4127" s="197"/>
      <c r="F4127" s="196"/>
      <c r="G4127" s="91">
        <f t="shared" si="57"/>
        <v>6162324</v>
      </c>
      <c r="H4127" s="198">
        <v>45209</v>
      </c>
      <c r="I4127" s="102">
        <v>45240</v>
      </c>
      <c r="J4127" s="15"/>
      <c r="K4127" s="15"/>
      <c r="L4127" s="15"/>
      <c r="M4127" s="138" t="s">
        <v>4249</v>
      </c>
      <c r="N4127" s="162">
        <v>3</v>
      </c>
      <c r="O4127" s="204">
        <v>765</v>
      </c>
      <c r="P4127" s="162">
        <v>2023</v>
      </c>
    </row>
    <row r="4128" spans="1:16" ht="15.75" customHeight="1" x14ac:dyDescent="0.25">
      <c r="A4128" s="166" t="s">
        <v>4202</v>
      </c>
      <c r="B4128" s="18" t="s">
        <v>694</v>
      </c>
      <c r="C4128" s="91">
        <v>2640609.59</v>
      </c>
      <c r="D4128" s="196"/>
      <c r="E4128" s="197"/>
      <c r="F4128" s="196"/>
      <c r="G4128" s="91">
        <f t="shared" si="57"/>
        <v>2640609.59</v>
      </c>
      <c r="H4128" s="198">
        <v>45225</v>
      </c>
      <c r="I4128" s="102">
        <v>45244</v>
      </c>
      <c r="J4128" s="15"/>
      <c r="K4128" s="15"/>
      <c r="L4128" s="15"/>
      <c r="M4128" s="84" t="s">
        <v>3937</v>
      </c>
      <c r="N4128" s="162">
        <v>1</v>
      </c>
      <c r="O4128" s="203">
        <v>1457.7</v>
      </c>
      <c r="P4128" s="162">
        <v>2023</v>
      </c>
    </row>
    <row r="4129" spans="1:16" ht="36" customHeight="1" x14ac:dyDescent="0.25">
      <c r="A4129" s="185" t="s">
        <v>4203</v>
      </c>
      <c r="B4129" s="18" t="s">
        <v>4083</v>
      </c>
      <c r="C4129" s="91">
        <v>292633.88</v>
      </c>
      <c r="D4129" s="196"/>
      <c r="E4129" s="197"/>
      <c r="F4129" s="196"/>
      <c r="G4129" s="91">
        <f t="shared" si="57"/>
        <v>292633.88</v>
      </c>
      <c r="H4129" s="198">
        <v>45197</v>
      </c>
      <c r="I4129" s="102">
        <v>45243</v>
      </c>
      <c r="J4129" s="15"/>
      <c r="K4129" s="15"/>
      <c r="L4129" s="15"/>
      <c r="M4129" s="84" t="s">
        <v>1046</v>
      </c>
      <c r="N4129" s="162">
        <v>1</v>
      </c>
      <c r="O4129" s="204">
        <v>685.2</v>
      </c>
      <c r="P4129" s="162">
        <v>2023</v>
      </c>
    </row>
    <row r="4130" spans="1:16" ht="30.75" customHeight="1" x14ac:dyDescent="0.25">
      <c r="A4130" s="189" t="s">
        <v>4204</v>
      </c>
      <c r="B4130" s="18" t="s">
        <v>4083</v>
      </c>
      <c r="C4130" s="91">
        <v>2109153.98</v>
      </c>
      <c r="D4130" s="196"/>
      <c r="E4130" s="197"/>
      <c r="F4130" s="196"/>
      <c r="G4130" s="91">
        <f t="shared" si="57"/>
        <v>2109153.98</v>
      </c>
      <c r="H4130" s="198">
        <v>45197</v>
      </c>
      <c r="I4130" s="102">
        <v>45243</v>
      </c>
      <c r="J4130" s="15"/>
      <c r="K4130" s="15"/>
      <c r="L4130" s="15"/>
      <c r="M4130" s="84" t="s">
        <v>3939</v>
      </c>
      <c r="N4130" s="162">
        <v>2</v>
      </c>
      <c r="O4130" s="204">
        <v>566.20000000000005</v>
      </c>
      <c r="P4130" s="162">
        <v>2023</v>
      </c>
    </row>
    <row r="4131" spans="1:16" ht="15.75" customHeight="1" x14ac:dyDescent="0.25">
      <c r="A4131" s="188" t="s">
        <v>4205</v>
      </c>
      <c r="B4131" s="18" t="s">
        <v>4195</v>
      </c>
      <c r="C4131" s="91">
        <v>3488271.02</v>
      </c>
      <c r="D4131" s="196"/>
      <c r="E4131" s="197"/>
      <c r="F4131" s="196"/>
      <c r="G4131" s="91">
        <f t="shared" si="57"/>
        <v>3488271.02</v>
      </c>
      <c r="H4131" s="198">
        <v>45211</v>
      </c>
      <c r="I4131" s="102">
        <v>45246</v>
      </c>
      <c r="J4131" s="15"/>
      <c r="K4131" s="15"/>
      <c r="L4131" s="15"/>
      <c r="M4131" s="84" t="s">
        <v>3938</v>
      </c>
      <c r="N4131" s="162">
        <v>1</v>
      </c>
      <c r="O4131" s="204">
        <v>734.2</v>
      </c>
      <c r="P4131" s="162">
        <v>2023</v>
      </c>
    </row>
    <row r="4132" spans="1:16" ht="15.75" customHeight="1" x14ac:dyDescent="0.25">
      <c r="A4132" s="188" t="s">
        <v>4206</v>
      </c>
      <c r="B4132" s="18" t="s">
        <v>2081</v>
      </c>
      <c r="C4132" s="91">
        <v>4598504.3600000003</v>
      </c>
      <c r="D4132" s="196"/>
      <c r="E4132" s="197"/>
      <c r="F4132" s="196"/>
      <c r="G4132" s="91">
        <f t="shared" si="57"/>
        <v>4598504.3600000003</v>
      </c>
      <c r="H4132" s="198">
        <v>45195</v>
      </c>
      <c r="I4132" s="102">
        <v>45244</v>
      </c>
      <c r="J4132" s="15"/>
      <c r="K4132" s="15"/>
      <c r="L4132" s="15"/>
      <c r="M4132" s="84" t="s">
        <v>3938</v>
      </c>
      <c r="N4132" s="162">
        <v>1</v>
      </c>
      <c r="O4132" s="204">
        <v>894.6</v>
      </c>
      <c r="P4132" s="162">
        <v>2023</v>
      </c>
    </row>
    <row r="4133" spans="1:16" ht="15.75" customHeight="1" x14ac:dyDescent="0.25">
      <c r="A4133" s="124" t="s">
        <v>4207</v>
      </c>
      <c r="B4133" s="18" t="s">
        <v>3840</v>
      </c>
      <c r="C4133" s="91">
        <v>194672.15</v>
      </c>
      <c r="D4133" s="196"/>
      <c r="E4133" s="197"/>
      <c r="F4133" s="196"/>
      <c r="G4133" s="91">
        <f t="shared" si="57"/>
        <v>194672.15</v>
      </c>
      <c r="H4133" s="199">
        <v>44089</v>
      </c>
      <c r="I4133" s="102">
        <v>45162</v>
      </c>
      <c r="J4133" s="15"/>
      <c r="K4133" s="15"/>
      <c r="L4133" s="15"/>
      <c r="M4133" s="92" t="s">
        <v>1666</v>
      </c>
      <c r="N4133" s="162">
        <v>1</v>
      </c>
      <c r="O4133" s="162">
        <v>579.20000000000005</v>
      </c>
      <c r="P4133" s="162">
        <v>2023</v>
      </c>
    </row>
    <row r="4134" spans="1:16" ht="15.75" customHeight="1" x14ac:dyDescent="0.25">
      <c r="A4134" s="188" t="s">
        <v>4208</v>
      </c>
      <c r="B4134" s="18" t="s">
        <v>694</v>
      </c>
      <c r="C4134" s="91">
        <v>3251679.12</v>
      </c>
      <c r="D4134" s="196"/>
      <c r="E4134" s="197"/>
      <c r="F4134" s="196"/>
      <c r="G4134" s="91">
        <f t="shared" si="57"/>
        <v>3251679.12</v>
      </c>
      <c r="H4134" s="198">
        <v>45244</v>
      </c>
      <c r="I4134" s="102">
        <v>45258</v>
      </c>
      <c r="J4134" s="15"/>
      <c r="K4134" s="15"/>
      <c r="L4134" s="15"/>
      <c r="M4134" s="84" t="s">
        <v>3938</v>
      </c>
      <c r="N4134" s="162">
        <v>1</v>
      </c>
      <c r="O4134" s="204">
        <v>749.9</v>
      </c>
      <c r="P4134" s="162">
        <v>2023</v>
      </c>
    </row>
    <row r="4135" spans="1:16" ht="15.75" customHeight="1" x14ac:dyDescent="0.25">
      <c r="A4135" s="154" t="s">
        <v>4209</v>
      </c>
      <c r="B4135" s="18" t="s">
        <v>4210</v>
      </c>
      <c r="C4135" s="91">
        <v>2092348.08</v>
      </c>
      <c r="D4135" s="196"/>
      <c r="E4135" s="197"/>
      <c r="F4135" s="196"/>
      <c r="G4135" s="91">
        <f t="shared" si="57"/>
        <v>2092348.08</v>
      </c>
      <c r="H4135" s="198">
        <v>45250</v>
      </c>
      <c r="I4135" s="102">
        <v>45257</v>
      </c>
      <c r="J4135" s="15"/>
      <c r="K4135" s="15"/>
      <c r="L4135" s="15"/>
      <c r="M4135" s="203" t="s">
        <v>3938</v>
      </c>
      <c r="N4135" s="162">
        <v>1</v>
      </c>
      <c r="O4135" s="205">
        <v>216.4</v>
      </c>
      <c r="P4135" s="162">
        <v>2023</v>
      </c>
    </row>
    <row r="4136" spans="1:16" ht="15.75" customHeight="1" x14ac:dyDescent="0.25">
      <c r="A4136" s="188" t="s">
        <v>4211</v>
      </c>
      <c r="B4136" s="18" t="s">
        <v>4195</v>
      </c>
      <c r="C4136" s="91">
        <v>6252162.8300000001</v>
      </c>
      <c r="D4136" s="196"/>
      <c r="E4136" s="197"/>
      <c r="F4136" s="196"/>
      <c r="G4136" s="91">
        <f t="shared" si="57"/>
        <v>6252162.8300000001</v>
      </c>
      <c r="H4136" s="198">
        <v>45247</v>
      </c>
      <c r="I4136" s="102">
        <v>45260</v>
      </c>
      <c r="J4136" s="15"/>
      <c r="K4136" s="15"/>
      <c r="L4136" s="15"/>
      <c r="M4136" s="84" t="s">
        <v>3938</v>
      </c>
      <c r="N4136" s="162">
        <v>1</v>
      </c>
      <c r="O4136" s="204">
        <v>1359.4</v>
      </c>
      <c r="P4136" s="162">
        <v>2023</v>
      </c>
    </row>
    <row r="4137" spans="1:16" ht="15.75" customHeight="1" x14ac:dyDescent="0.25">
      <c r="A4137" s="190" t="s">
        <v>4212</v>
      </c>
      <c r="B4137" s="186" t="s">
        <v>4154</v>
      </c>
      <c r="C4137" s="91">
        <v>2759154.55</v>
      </c>
      <c r="D4137" s="196"/>
      <c r="E4137" s="197"/>
      <c r="F4137" s="196"/>
      <c r="G4137" s="91">
        <f t="shared" si="57"/>
        <v>2759154.55</v>
      </c>
      <c r="H4137" s="198">
        <v>45240</v>
      </c>
      <c r="I4137" s="102">
        <v>45264</v>
      </c>
      <c r="J4137" s="15"/>
      <c r="K4137" s="15"/>
      <c r="L4137" s="15"/>
      <c r="M4137" s="84" t="s">
        <v>3939</v>
      </c>
      <c r="N4137" s="162">
        <v>2</v>
      </c>
      <c r="O4137" s="204">
        <v>615.9</v>
      </c>
      <c r="P4137" s="162">
        <v>2023</v>
      </c>
    </row>
    <row r="4138" spans="1:16" ht="15.75" customHeight="1" x14ac:dyDescent="0.25">
      <c r="A4138" s="154" t="s">
        <v>4213</v>
      </c>
      <c r="B4138" s="18" t="s">
        <v>4210</v>
      </c>
      <c r="C4138" s="91">
        <v>2712298.8</v>
      </c>
      <c r="D4138" s="196"/>
      <c r="E4138" s="197"/>
      <c r="F4138" s="196"/>
      <c r="G4138" s="91">
        <f t="shared" si="57"/>
        <v>2712298.8</v>
      </c>
      <c r="H4138" s="198">
        <v>45243</v>
      </c>
      <c r="I4138" s="102">
        <v>45251</v>
      </c>
      <c r="J4138" s="15"/>
      <c r="K4138" s="15"/>
      <c r="L4138" s="15"/>
      <c r="M4138" s="203" t="s">
        <v>3938</v>
      </c>
      <c r="N4138" s="162">
        <v>1</v>
      </c>
      <c r="O4138" s="205">
        <v>619</v>
      </c>
      <c r="P4138" s="162">
        <v>2023</v>
      </c>
    </row>
    <row r="4139" spans="1:16" ht="15.75" customHeight="1" x14ac:dyDescent="0.25">
      <c r="A4139" s="124" t="s">
        <v>4214</v>
      </c>
      <c r="B4139" s="186" t="s">
        <v>2112</v>
      </c>
      <c r="C4139" s="91">
        <v>2590428.2799999998</v>
      </c>
      <c r="D4139" s="196"/>
      <c r="E4139" s="197"/>
      <c r="F4139" s="196"/>
      <c r="G4139" s="91">
        <f t="shared" si="57"/>
        <v>2590428.2799999998</v>
      </c>
      <c r="H4139" s="198">
        <v>45254</v>
      </c>
      <c r="I4139" s="102">
        <v>45264</v>
      </c>
      <c r="J4139" s="15"/>
      <c r="K4139" s="15"/>
      <c r="L4139" s="15"/>
      <c r="M4139" s="84" t="s">
        <v>3938</v>
      </c>
      <c r="N4139" s="162">
        <v>1</v>
      </c>
      <c r="O4139" s="204">
        <v>742.6</v>
      </c>
      <c r="P4139" s="162">
        <v>2023</v>
      </c>
    </row>
    <row r="4140" spans="1:16" ht="15.75" customHeight="1" x14ac:dyDescent="0.25">
      <c r="A4140" s="124" t="s">
        <v>4215</v>
      </c>
      <c r="B4140" s="186" t="s">
        <v>2112</v>
      </c>
      <c r="C4140" s="91">
        <v>2338354.4500000002</v>
      </c>
      <c r="D4140" s="196"/>
      <c r="E4140" s="197"/>
      <c r="F4140" s="196"/>
      <c r="G4140" s="91">
        <f t="shared" si="57"/>
        <v>2338354.4500000002</v>
      </c>
      <c r="H4140" s="198">
        <v>45254</v>
      </c>
      <c r="I4140" s="102">
        <v>45264</v>
      </c>
      <c r="J4140" s="15"/>
      <c r="K4140" s="15"/>
      <c r="L4140" s="15"/>
      <c r="M4140" s="84" t="s">
        <v>3938</v>
      </c>
      <c r="N4140" s="162">
        <v>1</v>
      </c>
      <c r="O4140" s="204">
        <v>371</v>
      </c>
      <c r="P4140" s="162">
        <v>2023</v>
      </c>
    </row>
    <row r="4141" spans="1:16" ht="15.75" customHeight="1" x14ac:dyDescent="0.25">
      <c r="A4141" s="182" t="s">
        <v>4216</v>
      </c>
      <c r="B4141" s="18" t="s">
        <v>4217</v>
      </c>
      <c r="C4141" s="91">
        <v>1176833.1599999999</v>
      </c>
      <c r="D4141" s="196"/>
      <c r="E4141" s="197"/>
      <c r="F4141" s="196"/>
      <c r="G4141" s="91">
        <f t="shared" si="57"/>
        <v>1176833.1599999999</v>
      </c>
      <c r="H4141" s="198">
        <v>45239</v>
      </c>
      <c r="I4141" s="102">
        <v>45268</v>
      </c>
      <c r="J4141" s="15"/>
      <c r="K4141" s="15"/>
      <c r="L4141" s="15"/>
      <c r="M4141" s="203" t="s">
        <v>3937</v>
      </c>
      <c r="N4141" s="162">
        <v>1</v>
      </c>
      <c r="O4141" s="205">
        <v>686.6</v>
      </c>
      <c r="P4141" s="162">
        <v>2023</v>
      </c>
    </row>
    <row r="4142" spans="1:16" ht="15.75" customHeight="1" x14ac:dyDescent="0.25">
      <c r="A4142" s="154" t="s">
        <v>4218</v>
      </c>
      <c r="B4142" s="18" t="s">
        <v>4217</v>
      </c>
      <c r="C4142" s="91">
        <v>1960979.59</v>
      </c>
      <c r="D4142" s="196"/>
      <c r="E4142" s="197"/>
      <c r="F4142" s="196"/>
      <c r="G4142" s="91">
        <f t="shared" si="57"/>
        <v>1960979.59</v>
      </c>
      <c r="H4142" s="198">
        <v>45239</v>
      </c>
      <c r="I4142" s="102">
        <v>45268</v>
      </c>
      <c r="J4142" s="15"/>
      <c r="K4142" s="15"/>
      <c r="L4142" s="15"/>
      <c r="M4142" s="203" t="s">
        <v>3937</v>
      </c>
      <c r="N4142" s="162">
        <v>1</v>
      </c>
      <c r="O4142" s="205">
        <v>1242.52</v>
      </c>
      <c r="P4142" s="162">
        <v>2023</v>
      </c>
    </row>
    <row r="4143" spans="1:16" ht="26.25" customHeight="1" x14ac:dyDescent="0.25">
      <c r="A4143" s="188" t="s">
        <v>4219</v>
      </c>
      <c r="B4143" s="18" t="s">
        <v>4083</v>
      </c>
      <c r="C4143" s="91">
        <v>6085392.2400000002</v>
      </c>
      <c r="D4143" s="196"/>
      <c r="E4143" s="197"/>
      <c r="F4143" s="196"/>
      <c r="G4143" s="91">
        <f t="shared" si="57"/>
        <v>6085392.2400000002</v>
      </c>
      <c r="H4143" s="198">
        <v>45205</v>
      </c>
      <c r="I4143" s="102">
        <v>45272</v>
      </c>
      <c r="J4143" s="15"/>
      <c r="K4143" s="15"/>
      <c r="L4143" s="15"/>
      <c r="M4143" s="84" t="s">
        <v>3938</v>
      </c>
      <c r="N4143" s="162">
        <v>1</v>
      </c>
      <c r="O4143" s="204">
        <v>3606.4</v>
      </c>
      <c r="P4143" s="162">
        <v>2023</v>
      </c>
    </row>
    <row r="4144" spans="1:16" ht="26.25" customHeight="1" x14ac:dyDescent="0.25">
      <c r="A4144" s="188" t="s">
        <v>4220</v>
      </c>
      <c r="B4144" s="18" t="s">
        <v>4083</v>
      </c>
      <c r="C4144" s="91">
        <v>2724458.16</v>
      </c>
      <c r="D4144" s="196"/>
      <c r="E4144" s="197"/>
      <c r="F4144" s="196"/>
      <c r="G4144" s="91">
        <f t="shared" si="57"/>
        <v>2724458.16</v>
      </c>
      <c r="H4144" s="198">
        <v>45205</v>
      </c>
      <c r="I4144" s="102">
        <v>45272</v>
      </c>
      <c r="J4144" s="15"/>
      <c r="K4144" s="15"/>
      <c r="L4144" s="15"/>
      <c r="M4144" s="84" t="s">
        <v>3937</v>
      </c>
      <c r="N4144" s="162">
        <v>1</v>
      </c>
      <c r="O4144" s="204">
        <v>1434.5</v>
      </c>
      <c r="P4144" s="162">
        <v>2023</v>
      </c>
    </row>
    <row r="4145" spans="1:16" ht="26.25" customHeight="1" x14ac:dyDescent="0.25">
      <c r="A4145" s="188" t="s">
        <v>4221</v>
      </c>
      <c r="B4145" s="18" t="s">
        <v>4083</v>
      </c>
      <c r="C4145" s="91">
        <v>2751105.23</v>
      </c>
      <c r="D4145" s="196"/>
      <c r="E4145" s="197"/>
      <c r="F4145" s="196"/>
      <c r="G4145" s="91">
        <f t="shared" si="57"/>
        <v>2751105.23</v>
      </c>
      <c r="H4145" s="198">
        <v>45230</v>
      </c>
      <c r="I4145" s="102">
        <v>45272</v>
      </c>
      <c r="J4145" s="15"/>
      <c r="K4145" s="15"/>
      <c r="L4145" s="15"/>
      <c r="M4145" s="84" t="s">
        <v>3937</v>
      </c>
      <c r="N4145" s="162">
        <v>1</v>
      </c>
      <c r="O4145" s="204">
        <v>1456.8</v>
      </c>
      <c r="P4145" s="162">
        <v>2023</v>
      </c>
    </row>
    <row r="4146" spans="1:16" ht="15.75" customHeight="1" x14ac:dyDescent="0.25">
      <c r="A4146" s="154" t="s">
        <v>4222</v>
      </c>
      <c r="B4146" s="18" t="s">
        <v>4061</v>
      </c>
      <c r="C4146" s="91">
        <v>2513168.8199999998</v>
      </c>
      <c r="D4146" s="196"/>
      <c r="E4146" s="197"/>
      <c r="F4146" s="196"/>
      <c r="G4146" s="91">
        <f t="shared" si="57"/>
        <v>2513168.8199999998</v>
      </c>
      <c r="H4146" s="199">
        <v>45238</v>
      </c>
      <c r="I4146" s="102">
        <v>45272</v>
      </c>
      <c r="J4146" s="15"/>
      <c r="K4146" s="15"/>
      <c r="L4146" s="15"/>
      <c r="M4146" s="138" t="s">
        <v>3939</v>
      </c>
      <c r="N4146" s="162">
        <v>2</v>
      </c>
      <c r="O4146" s="162">
        <v>501</v>
      </c>
      <c r="P4146" s="162">
        <v>2023</v>
      </c>
    </row>
    <row r="4147" spans="1:16" ht="15.75" customHeight="1" x14ac:dyDescent="0.25">
      <c r="A4147" s="188" t="s">
        <v>4223</v>
      </c>
      <c r="B4147" s="162" t="s">
        <v>694</v>
      </c>
      <c r="C4147" s="91">
        <v>2210975.7799999998</v>
      </c>
      <c r="D4147" s="196"/>
      <c r="E4147" s="197"/>
      <c r="F4147" s="196"/>
      <c r="G4147" s="91">
        <f t="shared" si="57"/>
        <v>2210975.7799999998</v>
      </c>
      <c r="H4147" s="198">
        <v>45267</v>
      </c>
      <c r="I4147" s="102">
        <v>45280</v>
      </c>
      <c r="J4147" s="15"/>
      <c r="K4147" s="15"/>
      <c r="L4147" s="15"/>
      <c r="M4147" s="84" t="s">
        <v>3937</v>
      </c>
      <c r="N4147" s="162">
        <v>1</v>
      </c>
      <c r="O4147" s="204">
        <v>1410.6</v>
      </c>
      <c r="P4147" s="162">
        <v>2023</v>
      </c>
    </row>
    <row r="4148" spans="1:16" ht="15.75" customHeight="1" x14ac:dyDescent="0.25">
      <c r="A4148" s="189" t="s">
        <v>4224</v>
      </c>
      <c r="B4148" s="162" t="s">
        <v>2112</v>
      </c>
      <c r="C4148" s="91">
        <v>2432485.14</v>
      </c>
      <c r="D4148" s="196"/>
      <c r="E4148" s="197"/>
      <c r="F4148" s="196"/>
      <c r="G4148" s="91">
        <f t="shared" si="57"/>
        <v>2432485.14</v>
      </c>
      <c r="H4148" s="198">
        <v>45258</v>
      </c>
      <c r="I4148" s="102">
        <v>45275</v>
      </c>
      <c r="J4148" s="15"/>
      <c r="K4148" s="15"/>
      <c r="L4148" s="15"/>
      <c r="M4148" s="203" t="s">
        <v>3938</v>
      </c>
      <c r="N4148" s="162">
        <v>1</v>
      </c>
      <c r="O4148" s="205">
        <v>370</v>
      </c>
      <c r="P4148" s="162">
        <v>2023</v>
      </c>
    </row>
    <row r="4149" spans="1:16" ht="28.5" customHeight="1" x14ac:dyDescent="0.25">
      <c r="A4149" s="185" t="s">
        <v>4225</v>
      </c>
      <c r="B4149" s="162" t="s">
        <v>4083</v>
      </c>
      <c r="C4149" s="91">
        <v>2759451.43</v>
      </c>
      <c r="D4149" s="196"/>
      <c r="E4149" s="197"/>
      <c r="F4149" s="196"/>
      <c r="G4149" s="91">
        <f t="shared" si="57"/>
        <v>2759451.43</v>
      </c>
      <c r="H4149" s="198">
        <v>45230</v>
      </c>
      <c r="I4149" s="102">
        <v>45280</v>
      </c>
      <c r="J4149" s="15"/>
      <c r="K4149" s="15"/>
      <c r="L4149" s="15"/>
      <c r="M4149" s="84" t="s">
        <v>3937</v>
      </c>
      <c r="N4149" s="162">
        <v>1</v>
      </c>
      <c r="O4149" s="204">
        <v>2380.8000000000002</v>
      </c>
      <c r="P4149" s="162">
        <v>2023</v>
      </c>
    </row>
    <row r="4150" spans="1:16" ht="15.75" customHeight="1" x14ac:dyDescent="0.25">
      <c r="A4150" s="189" t="s">
        <v>4226</v>
      </c>
      <c r="B4150" s="91" t="s">
        <v>2081</v>
      </c>
      <c r="C4150" s="91">
        <v>4661019.9800000004</v>
      </c>
      <c r="D4150" s="196"/>
      <c r="E4150" s="197"/>
      <c r="F4150" s="196"/>
      <c r="G4150" s="91">
        <f t="shared" si="57"/>
        <v>4661019.9800000004</v>
      </c>
      <c r="H4150" s="198">
        <v>45280</v>
      </c>
      <c r="I4150" s="102">
        <v>45281</v>
      </c>
      <c r="J4150" s="15"/>
      <c r="K4150" s="15"/>
      <c r="L4150" s="15"/>
      <c r="M4150" s="203" t="s">
        <v>3938</v>
      </c>
      <c r="N4150" s="162">
        <v>1</v>
      </c>
      <c r="O4150" s="205">
        <v>1722.1</v>
      </c>
      <c r="P4150" s="162">
        <v>2023</v>
      </c>
    </row>
    <row r="4151" spans="1:16" ht="15.75" customHeight="1" x14ac:dyDescent="0.25">
      <c r="A4151" s="154" t="s">
        <v>4227</v>
      </c>
      <c r="B4151" s="162" t="s">
        <v>4061</v>
      </c>
      <c r="C4151" s="91">
        <v>2874396.76</v>
      </c>
      <c r="D4151" s="196"/>
      <c r="E4151" s="197"/>
      <c r="F4151" s="196"/>
      <c r="G4151" s="91">
        <f t="shared" si="57"/>
        <v>2874396.76</v>
      </c>
      <c r="H4151" s="199">
        <v>45257</v>
      </c>
      <c r="I4151" s="102">
        <v>45280</v>
      </c>
      <c r="J4151" s="15"/>
      <c r="K4151" s="15"/>
      <c r="L4151" s="15"/>
      <c r="M4151" s="138" t="s">
        <v>3939</v>
      </c>
      <c r="N4151" s="162">
        <v>2</v>
      </c>
      <c r="O4151" s="162">
        <v>501.2</v>
      </c>
      <c r="P4151" s="162">
        <v>2023</v>
      </c>
    </row>
    <row r="4152" spans="1:16" ht="15.75" customHeight="1" x14ac:dyDescent="0.25">
      <c r="A4152" s="189" t="s">
        <v>2760</v>
      </c>
      <c r="B4152" s="101" t="s">
        <v>4014</v>
      </c>
      <c r="C4152" s="91">
        <v>497656.51</v>
      </c>
      <c r="D4152" s="196"/>
      <c r="E4152" s="197"/>
      <c r="F4152" s="196"/>
      <c r="G4152" s="91">
        <f t="shared" si="57"/>
        <v>497656.51</v>
      </c>
      <c r="H4152" s="198">
        <v>45252</v>
      </c>
      <c r="I4152" s="102">
        <v>45280</v>
      </c>
      <c r="J4152" s="15"/>
      <c r="K4152" s="15"/>
      <c r="L4152" s="15"/>
      <c r="M4152" s="203" t="s">
        <v>724</v>
      </c>
      <c r="N4152" s="162">
        <v>1</v>
      </c>
      <c r="O4152" s="205">
        <v>866</v>
      </c>
      <c r="P4152" s="162">
        <v>2023</v>
      </c>
    </row>
    <row r="4153" spans="1:16" ht="15.75" customHeight="1" x14ac:dyDescent="0.25">
      <c r="A4153" s="189" t="s">
        <v>3370</v>
      </c>
      <c r="B4153" s="101" t="s">
        <v>4014</v>
      </c>
      <c r="C4153" s="91">
        <v>299503.84000000003</v>
      </c>
      <c r="D4153" s="196"/>
      <c r="E4153" s="197"/>
      <c r="F4153" s="196"/>
      <c r="G4153" s="91">
        <f t="shared" si="57"/>
        <v>299503.84000000003</v>
      </c>
      <c r="H4153" s="198">
        <v>45252</v>
      </c>
      <c r="I4153" s="102">
        <v>45280</v>
      </c>
      <c r="J4153" s="15"/>
      <c r="K4153" s="15"/>
      <c r="L4153" s="15"/>
      <c r="M4153" s="203" t="s">
        <v>724</v>
      </c>
      <c r="N4153" s="162">
        <v>1</v>
      </c>
      <c r="O4153" s="205">
        <v>866</v>
      </c>
      <c r="P4153" s="162">
        <v>2023</v>
      </c>
    </row>
    <row r="4154" spans="1:16" ht="15.75" customHeight="1" x14ac:dyDescent="0.25">
      <c r="A4154" s="189" t="s">
        <v>4228</v>
      </c>
      <c r="B4154" s="162" t="s">
        <v>694</v>
      </c>
      <c r="C4154" s="91">
        <v>3214176.25</v>
      </c>
      <c r="D4154" s="196"/>
      <c r="E4154" s="197"/>
      <c r="F4154" s="196"/>
      <c r="G4154" s="91">
        <f t="shared" si="57"/>
        <v>3214176.25</v>
      </c>
      <c r="H4154" s="198">
        <v>45286</v>
      </c>
      <c r="I4154" s="102">
        <v>45287</v>
      </c>
      <c r="J4154" s="15"/>
      <c r="K4154" s="15"/>
      <c r="L4154" s="15"/>
      <c r="M4154" s="84" t="s">
        <v>3938</v>
      </c>
      <c r="N4154" s="162">
        <v>1</v>
      </c>
      <c r="O4154" s="205">
        <v>785.6</v>
      </c>
      <c r="P4154" s="162">
        <v>2023</v>
      </c>
    </row>
    <row r="4155" spans="1:16" ht="15.75" customHeight="1" x14ac:dyDescent="0.25">
      <c r="A4155" s="154" t="s">
        <v>4229</v>
      </c>
      <c r="B4155" s="162" t="s">
        <v>4061</v>
      </c>
      <c r="C4155" s="91">
        <v>2527792.0099999998</v>
      </c>
      <c r="D4155" s="196"/>
      <c r="E4155" s="197"/>
      <c r="F4155" s="196"/>
      <c r="G4155" s="91">
        <f t="shared" si="57"/>
        <v>2527792.0099999998</v>
      </c>
      <c r="H4155" s="199">
        <v>45266</v>
      </c>
      <c r="I4155" s="102">
        <v>45282</v>
      </c>
      <c r="J4155" s="15"/>
      <c r="K4155" s="15"/>
      <c r="L4155" s="15"/>
      <c r="M4155" s="138" t="s">
        <v>3939</v>
      </c>
      <c r="N4155" s="162">
        <v>2</v>
      </c>
      <c r="O4155" s="162">
        <v>708.5</v>
      </c>
      <c r="P4155" s="162">
        <v>2023</v>
      </c>
    </row>
    <row r="4156" spans="1:16" ht="15.75" customHeight="1" x14ac:dyDescent="0.25">
      <c r="A4156" s="154" t="s">
        <v>4230</v>
      </c>
      <c r="B4156" s="162" t="s">
        <v>4195</v>
      </c>
      <c r="C4156" s="91">
        <v>2342726.21</v>
      </c>
      <c r="D4156" s="196"/>
      <c r="E4156" s="197"/>
      <c r="F4156" s="196"/>
      <c r="G4156" s="91">
        <f t="shared" si="57"/>
        <v>2342726.21</v>
      </c>
      <c r="H4156" s="198">
        <v>45232</v>
      </c>
      <c r="I4156" s="102">
        <v>45287</v>
      </c>
      <c r="J4156" s="15"/>
      <c r="K4156" s="15"/>
      <c r="L4156" s="15"/>
      <c r="M4156" s="84" t="s">
        <v>3939</v>
      </c>
      <c r="N4156" s="162">
        <v>2</v>
      </c>
      <c r="O4156" s="204">
        <v>760.2</v>
      </c>
      <c r="P4156" s="162">
        <v>2023</v>
      </c>
    </row>
    <row r="4157" spans="1:16" ht="15.75" customHeight="1" x14ac:dyDescent="0.25">
      <c r="A4157" s="154" t="s">
        <v>4231</v>
      </c>
      <c r="B4157" s="162" t="s">
        <v>4195</v>
      </c>
      <c r="C4157" s="91">
        <v>2319919.3199999998</v>
      </c>
      <c r="D4157" s="196"/>
      <c r="E4157" s="197"/>
      <c r="F4157" s="196"/>
      <c r="G4157" s="91">
        <f t="shared" si="57"/>
        <v>2319919.3199999998</v>
      </c>
      <c r="H4157" s="198">
        <v>45232</v>
      </c>
      <c r="I4157" s="102">
        <v>45287</v>
      </c>
      <c r="J4157" s="15"/>
      <c r="K4157" s="15"/>
      <c r="L4157" s="15"/>
      <c r="M4157" s="84" t="s">
        <v>3939</v>
      </c>
      <c r="N4157" s="162">
        <v>2</v>
      </c>
      <c r="O4157" s="204">
        <v>752.3</v>
      </c>
      <c r="P4157" s="162">
        <v>2023</v>
      </c>
    </row>
    <row r="4158" spans="1:16" ht="15.75" customHeight="1" x14ac:dyDescent="0.25">
      <c r="A4158" s="154" t="s">
        <v>4232</v>
      </c>
      <c r="B4158" s="162" t="s">
        <v>4195</v>
      </c>
      <c r="C4158" s="91">
        <v>2430246.2200000002</v>
      </c>
      <c r="D4158" s="196"/>
      <c r="E4158" s="197"/>
      <c r="F4158" s="196"/>
      <c r="G4158" s="91">
        <f t="shared" si="57"/>
        <v>2430246.2200000002</v>
      </c>
      <c r="H4158" s="198">
        <v>45232</v>
      </c>
      <c r="I4158" s="102">
        <v>45287</v>
      </c>
      <c r="J4158" s="15"/>
      <c r="K4158" s="15"/>
      <c r="L4158" s="15"/>
      <c r="M4158" s="84" t="s">
        <v>3939</v>
      </c>
      <c r="N4158" s="162">
        <v>2</v>
      </c>
      <c r="O4158" s="204">
        <v>763.2</v>
      </c>
      <c r="P4158" s="162">
        <v>2023</v>
      </c>
    </row>
    <row r="4159" spans="1:16" ht="15.75" customHeight="1" x14ac:dyDescent="0.25">
      <c r="A4159" s="154" t="s">
        <v>4233</v>
      </c>
      <c r="B4159" s="162" t="s">
        <v>4195</v>
      </c>
      <c r="C4159" s="91">
        <v>2496421.75</v>
      </c>
      <c r="D4159" s="196"/>
      <c r="E4159" s="197"/>
      <c r="F4159" s="196"/>
      <c r="G4159" s="91">
        <f t="shared" si="57"/>
        <v>2496421.75</v>
      </c>
      <c r="H4159" s="198">
        <v>45232</v>
      </c>
      <c r="I4159" s="102">
        <v>45287</v>
      </c>
      <c r="J4159" s="15"/>
      <c r="K4159" s="15"/>
      <c r="L4159" s="15"/>
      <c r="M4159" s="84" t="s">
        <v>3939</v>
      </c>
      <c r="N4159" s="162">
        <v>2</v>
      </c>
      <c r="O4159" s="204">
        <v>768.8</v>
      </c>
      <c r="P4159" s="162">
        <v>2023</v>
      </c>
    </row>
    <row r="4160" spans="1:16" ht="32.25" customHeight="1" x14ac:dyDescent="0.25">
      <c r="A4160" s="188" t="s">
        <v>4234</v>
      </c>
      <c r="B4160" s="162" t="s">
        <v>4083</v>
      </c>
      <c r="C4160" s="91">
        <v>944933.29</v>
      </c>
      <c r="D4160" s="196"/>
      <c r="E4160" s="197"/>
      <c r="F4160" s="196"/>
      <c r="G4160" s="91">
        <f t="shared" si="57"/>
        <v>944933.29</v>
      </c>
      <c r="H4160" s="198" t="s">
        <v>4245</v>
      </c>
      <c r="I4160" s="102">
        <v>45300</v>
      </c>
      <c r="J4160" s="15"/>
      <c r="K4160" s="15"/>
      <c r="L4160" s="15"/>
      <c r="M4160" s="84" t="s">
        <v>3575</v>
      </c>
      <c r="N4160" s="162">
        <v>1</v>
      </c>
      <c r="O4160" s="204">
        <v>1454.8</v>
      </c>
      <c r="P4160" s="162">
        <v>2024</v>
      </c>
    </row>
    <row r="4161" spans="1:16" ht="15.75" customHeight="1" x14ac:dyDescent="0.25">
      <c r="A4161" s="119" t="s">
        <v>4235</v>
      </c>
      <c r="B4161" s="162" t="s">
        <v>3838</v>
      </c>
      <c r="C4161" s="91">
        <v>2100352.9900000002</v>
      </c>
      <c r="D4161" s="196"/>
      <c r="E4161" s="197"/>
      <c r="F4161" s="196"/>
      <c r="G4161" s="91">
        <f t="shared" si="57"/>
        <v>2100352.9900000002</v>
      </c>
      <c r="H4161" s="199">
        <v>44519</v>
      </c>
      <c r="I4161" s="102">
        <v>44019</v>
      </c>
      <c r="J4161" s="15"/>
      <c r="K4161" s="15"/>
      <c r="L4161" s="15"/>
      <c r="M4161" s="133" t="s">
        <v>3938</v>
      </c>
      <c r="N4161" s="162">
        <v>1</v>
      </c>
      <c r="O4161" s="162">
        <v>764.6</v>
      </c>
      <c r="P4161" s="162">
        <v>2024</v>
      </c>
    </row>
    <row r="4162" spans="1:16" ht="28.5" customHeight="1" x14ac:dyDescent="0.25">
      <c r="A4162" s="128" t="s">
        <v>4236</v>
      </c>
      <c r="B4162" s="162" t="s">
        <v>4090</v>
      </c>
      <c r="C4162" s="91">
        <v>846930</v>
      </c>
      <c r="D4162" s="196"/>
      <c r="E4162" s="197"/>
      <c r="F4162" s="196"/>
      <c r="G4162" s="91">
        <f t="shared" si="57"/>
        <v>846930</v>
      </c>
      <c r="H4162" s="198">
        <v>45307</v>
      </c>
      <c r="I4162" s="102">
        <v>45315</v>
      </c>
      <c r="J4162" s="15"/>
      <c r="K4162" s="15"/>
      <c r="L4162" s="15"/>
      <c r="M4162" s="203" t="s">
        <v>4247</v>
      </c>
      <c r="N4162" s="162">
        <v>1</v>
      </c>
      <c r="O4162" s="205">
        <v>630.20000000000005</v>
      </c>
      <c r="P4162" s="162">
        <v>2024</v>
      </c>
    </row>
    <row r="4163" spans="1:16" ht="37.5" customHeight="1" x14ac:dyDescent="0.25">
      <c r="A4163" s="154" t="s">
        <v>4237</v>
      </c>
      <c r="B4163" s="162" t="s">
        <v>4090</v>
      </c>
      <c r="C4163" s="91">
        <v>813063.29</v>
      </c>
      <c r="D4163" s="196"/>
      <c r="E4163" s="197"/>
      <c r="F4163" s="196"/>
      <c r="G4163" s="91">
        <f t="shared" si="57"/>
        <v>813063.29</v>
      </c>
      <c r="H4163" s="198">
        <v>45309</v>
      </c>
      <c r="I4163" s="102">
        <v>45315</v>
      </c>
      <c r="J4163" s="15"/>
      <c r="K4163" s="15"/>
      <c r="L4163" s="15"/>
      <c r="M4163" s="203" t="s">
        <v>4247</v>
      </c>
      <c r="N4163" s="162">
        <v>1</v>
      </c>
      <c r="O4163" s="205">
        <v>602.1</v>
      </c>
      <c r="P4163" s="162">
        <v>2024</v>
      </c>
    </row>
    <row r="4164" spans="1:16" ht="37.5" customHeight="1" x14ac:dyDescent="0.25">
      <c r="A4164" s="154" t="s">
        <v>4238</v>
      </c>
      <c r="B4164" s="162" t="s">
        <v>4090</v>
      </c>
      <c r="C4164" s="91">
        <v>819285.76</v>
      </c>
      <c r="D4164" s="196"/>
      <c r="E4164" s="197"/>
      <c r="F4164" s="196"/>
      <c r="G4164" s="91">
        <f t="shared" si="57"/>
        <v>819285.76</v>
      </c>
      <c r="H4164" s="198">
        <v>45309</v>
      </c>
      <c r="I4164" s="102">
        <v>45315</v>
      </c>
      <c r="J4164" s="15"/>
      <c r="K4164" s="15"/>
      <c r="L4164" s="15"/>
      <c r="M4164" s="203" t="s">
        <v>4247</v>
      </c>
      <c r="N4164" s="162">
        <v>1</v>
      </c>
      <c r="O4164" s="205">
        <v>606.4</v>
      </c>
      <c r="P4164" s="162">
        <v>2024</v>
      </c>
    </row>
    <row r="4165" spans="1:16" ht="37.5" customHeight="1" x14ac:dyDescent="0.25">
      <c r="A4165" s="154" t="s">
        <v>4239</v>
      </c>
      <c r="B4165" s="162" t="s">
        <v>4090</v>
      </c>
      <c r="C4165" s="91">
        <v>819272.35</v>
      </c>
      <c r="D4165" s="196"/>
      <c r="E4165" s="197"/>
      <c r="F4165" s="196"/>
      <c r="G4165" s="91">
        <f t="shared" si="57"/>
        <v>819272.35</v>
      </c>
      <c r="H4165" s="198">
        <v>45309</v>
      </c>
      <c r="I4165" s="102">
        <v>45315</v>
      </c>
      <c r="J4165" s="15"/>
      <c r="K4165" s="15"/>
      <c r="L4165" s="15"/>
      <c r="M4165" s="203" t="s">
        <v>4247</v>
      </c>
      <c r="N4165" s="162">
        <v>1</v>
      </c>
      <c r="O4165" s="205">
        <v>606.4</v>
      </c>
      <c r="P4165" s="162">
        <v>2024</v>
      </c>
    </row>
    <row r="4166" spans="1:16" ht="37.5" customHeight="1" x14ac:dyDescent="0.25">
      <c r="A4166" s="188" t="s">
        <v>4240</v>
      </c>
      <c r="B4166" s="162" t="s">
        <v>4083</v>
      </c>
      <c r="C4166" s="91">
        <v>2645143.17</v>
      </c>
      <c r="D4166" s="196"/>
      <c r="E4166" s="197"/>
      <c r="F4166" s="196"/>
      <c r="G4166" s="91">
        <f t="shared" si="57"/>
        <v>2645143.17</v>
      </c>
      <c r="H4166" s="198">
        <v>45265</v>
      </c>
      <c r="I4166" s="102">
        <v>45313</v>
      </c>
      <c r="J4166" s="15"/>
      <c r="K4166" s="15"/>
      <c r="L4166" s="15"/>
      <c r="M4166" s="84" t="s">
        <v>3939</v>
      </c>
      <c r="N4166" s="162">
        <v>2</v>
      </c>
      <c r="O4166" s="204">
        <v>750.5</v>
      </c>
      <c r="P4166" s="162">
        <v>2024</v>
      </c>
    </row>
    <row r="4167" spans="1:16" ht="37.5" customHeight="1" x14ac:dyDescent="0.25">
      <c r="A4167" s="154" t="s">
        <v>4241</v>
      </c>
      <c r="B4167" s="162" t="s">
        <v>4083</v>
      </c>
      <c r="C4167" s="91">
        <v>273954.61</v>
      </c>
      <c r="D4167" s="196"/>
      <c r="E4167" s="197"/>
      <c r="F4167" s="196"/>
      <c r="G4167" s="91">
        <f t="shared" si="57"/>
        <v>273954.61</v>
      </c>
      <c r="H4167" s="198" t="s">
        <v>4246</v>
      </c>
      <c r="I4167" s="102">
        <v>45300</v>
      </c>
      <c r="J4167" s="15"/>
      <c r="K4167" s="15"/>
      <c r="L4167" s="15"/>
      <c r="M4167" s="84" t="s">
        <v>3939</v>
      </c>
      <c r="N4167" s="162">
        <v>2</v>
      </c>
      <c r="O4167" s="204">
        <v>433.4</v>
      </c>
      <c r="P4167" s="162">
        <v>2024</v>
      </c>
    </row>
    <row r="4168" spans="1:16" ht="37.5" customHeight="1" x14ac:dyDescent="0.25">
      <c r="A4168" s="188" t="s">
        <v>4242</v>
      </c>
      <c r="B4168" s="162" t="s">
        <v>4083</v>
      </c>
      <c r="C4168" s="91">
        <v>2001958.68</v>
      </c>
      <c r="D4168" s="196"/>
      <c r="E4168" s="197"/>
      <c r="F4168" s="196"/>
      <c r="G4168" s="91">
        <f t="shared" si="57"/>
        <v>2001958.68</v>
      </c>
      <c r="H4168" s="198">
        <v>45265</v>
      </c>
      <c r="I4168" s="102">
        <v>45314</v>
      </c>
      <c r="J4168" s="15"/>
      <c r="K4168" s="15"/>
      <c r="L4168" s="15"/>
      <c r="M4168" s="84" t="s">
        <v>3938</v>
      </c>
      <c r="N4168" s="162">
        <v>1</v>
      </c>
      <c r="O4168" s="204">
        <v>394</v>
      </c>
      <c r="P4168" s="162">
        <v>2024</v>
      </c>
    </row>
    <row r="4169" spans="1:16" ht="15.75" customHeight="1" x14ac:dyDescent="0.25">
      <c r="A4169" s="154" t="s">
        <v>4243</v>
      </c>
      <c r="B4169" s="162" t="s">
        <v>2112</v>
      </c>
      <c r="C4169" s="91">
        <v>4388841.13</v>
      </c>
      <c r="D4169" s="196"/>
      <c r="E4169" s="197"/>
      <c r="F4169" s="196"/>
      <c r="G4169" s="91">
        <f t="shared" si="57"/>
        <v>4388841.13</v>
      </c>
      <c r="H4169" s="198">
        <v>45314</v>
      </c>
      <c r="I4169" s="102">
        <v>45321</v>
      </c>
      <c r="J4169" s="15"/>
      <c r="K4169" s="15"/>
      <c r="L4169" s="15"/>
      <c r="M4169" s="203" t="s">
        <v>3938</v>
      </c>
      <c r="N4169" s="162">
        <v>1</v>
      </c>
      <c r="O4169" s="205">
        <v>601.4</v>
      </c>
      <c r="P4169" s="162">
        <v>2024</v>
      </c>
    </row>
    <row r="4170" spans="1:16" ht="15.75" customHeight="1" x14ac:dyDescent="0.25">
      <c r="A4170" s="191" t="s">
        <v>4244</v>
      </c>
      <c r="B4170" s="162" t="s">
        <v>4154</v>
      </c>
      <c r="C4170" s="91">
        <v>4560770.7699999996</v>
      </c>
      <c r="D4170" s="196"/>
      <c r="E4170" s="197"/>
      <c r="F4170" s="196"/>
      <c r="G4170" s="91">
        <f t="shared" ref="G4170" si="58">C4170-D4170+F4170</f>
        <v>4560770.7699999996</v>
      </c>
      <c r="H4170" s="198">
        <v>45287</v>
      </c>
      <c r="I4170" s="102">
        <v>45314</v>
      </c>
      <c r="J4170" s="15"/>
      <c r="K4170" s="15"/>
      <c r="L4170" s="15"/>
      <c r="M4170" s="203" t="s">
        <v>3938</v>
      </c>
      <c r="N4170" s="162">
        <v>1</v>
      </c>
      <c r="O4170" s="205">
        <v>958.5</v>
      </c>
      <c r="P4170" s="162">
        <v>2024</v>
      </c>
    </row>
    <row r="4171" spans="1:16" ht="15.75" customHeight="1" x14ac:dyDescent="0.25">
      <c r="A4171" s="229" t="s">
        <v>4472</v>
      </c>
      <c r="B4171" s="214" t="s">
        <v>694</v>
      </c>
      <c r="C4171" s="91">
        <v>880685.79</v>
      </c>
      <c r="D4171" s="196"/>
      <c r="E4171" s="197"/>
      <c r="F4171" s="196"/>
      <c r="G4171" s="91">
        <v>880685.79</v>
      </c>
      <c r="H4171" s="198">
        <v>44116</v>
      </c>
      <c r="I4171" s="102">
        <v>45322</v>
      </c>
      <c r="J4171" s="15"/>
      <c r="K4171" s="15"/>
      <c r="L4171" s="15"/>
      <c r="M4171" s="203" t="s">
        <v>2382</v>
      </c>
      <c r="N4171" s="214">
        <v>4</v>
      </c>
      <c r="O4171" s="162">
        <v>812.9</v>
      </c>
      <c r="P4171" s="162">
        <v>2020</v>
      </c>
    </row>
    <row r="4172" spans="1:16" ht="15.75" customHeight="1" x14ac:dyDescent="0.25">
      <c r="A4172" s="154" t="s">
        <v>4473</v>
      </c>
      <c r="B4172" s="162" t="s">
        <v>4441</v>
      </c>
      <c r="C4172" s="91">
        <v>4512223.75</v>
      </c>
      <c r="D4172" s="196"/>
      <c r="E4172" s="197"/>
      <c r="F4172" s="196"/>
      <c r="G4172" s="91">
        <v>4512223.75</v>
      </c>
      <c r="H4172" s="198">
        <v>45323</v>
      </c>
      <c r="I4172" s="102">
        <v>45335</v>
      </c>
      <c r="J4172" s="15"/>
      <c r="K4172" s="15"/>
      <c r="L4172" s="15"/>
      <c r="M4172" s="203" t="s">
        <v>3938</v>
      </c>
      <c r="N4172" s="162">
        <v>1</v>
      </c>
      <c r="O4172" s="205">
        <v>1292</v>
      </c>
      <c r="P4172" s="162">
        <v>2024</v>
      </c>
    </row>
    <row r="4173" spans="1:16" ht="15.75" customHeight="1" x14ac:dyDescent="0.25">
      <c r="A4173" s="154" t="s">
        <v>4474</v>
      </c>
      <c r="B4173" s="101" t="s">
        <v>4090</v>
      </c>
      <c r="C4173" s="91">
        <v>4677013.8499999996</v>
      </c>
      <c r="D4173" s="196"/>
      <c r="E4173" s="197"/>
      <c r="F4173" s="196"/>
      <c r="G4173" s="91">
        <v>4677013.8499999996</v>
      </c>
      <c r="H4173" s="198">
        <v>45329</v>
      </c>
      <c r="I4173" s="102">
        <v>45335</v>
      </c>
      <c r="J4173" s="15"/>
      <c r="K4173" s="15"/>
      <c r="L4173" s="15"/>
      <c r="M4173" s="203" t="s">
        <v>3938</v>
      </c>
      <c r="N4173" s="162">
        <v>1</v>
      </c>
      <c r="O4173" s="205">
        <v>997</v>
      </c>
      <c r="P4173" s="162">
        <v>2024</v>
      </c>
    </row>
    <row r="4174" spans="1:16" ht="15.75" customHeight="1" x14ac:dyDescent="0.25">
      <c r="A4174" s="154" t="s">
        <v>4475</v>
      </c>
      <c r="B4174" s="101" t="s">
        <v>4090</v>
      </c>
      <c r="C4174" s="91">
        <v>4582034.3899999997</v>
      </c>
      <c r="D4174" s="196"/>
      <c r="E4174" s="197"/>
      <c r="F4174" s="196"/>
      <c r="G4174" s="91">
        <v>4582034.3899999997</v>
      </c>
      <c r="H4174" s="198">
        <v>45329</v>
      </c>
      <c r="I4174" s="102">
        <v>45335</v>
      </c>
      <c r="J4174" s="15"/>
      <c r="K4174" s="15"/>
      <c r="L4174" s="15"/>
      <c r="M4174" s="203" t="s">
        <v>3938</v>
      </c>
      <c r="N4174" s="162">
        <v>1</v>
      </c>
      <c r="O4174" s="205">
        <v>978</v>
      </c>
      <c r="P4174" s="162">
        <v>2024</v>
      </c>
    </row>
    <row r="4175" spans="1:16" ht="15.75" customHeight="1" x14ac:dyDescent="0.25">
      <c r="A4175" s="154" t="s">
        <v>4476</v>
      </c>
      <c r="B4175" s="162" t="s">
        <v>4350</v>
      </c>
      <c r="C4175" s="91">
        <v>6192606.6799999997</v>
      </c>
      <c r="D4175" s="196"/>
      <c r="E4175" s="197"/>
      <c r="F4175" s="196"/>
      <c r="G4175" s="91">
        <v>6192606.6799999997</v>
      </c>
      <c r="H4175" s="198">
        <v>45335</v>
      </c>
      <c r="I4175" s="102">
        <v>45337</v>
      </c>
      <c r="J4175" s="15"/>
      <c r="K4175" s="15"/>
      <c r="L4175" s="15"/>
      <c r="M4175" s="203" t="s">
        <v>3938</v>
      </c>
      <c r="N4175" s="162">
        <v>1</v>
      </c>
      <c r="O4175" s="205">
        <v>3648.5</v>
      </c>
      <c r="P4175" s="162">
        <v>2024</v>
      </c>
    </row>
    <row r="4176" spans="1:16" ht="15.75" customHeight="1" x14ac:dyDescent="0.25">
      <c r="A4176" s="154" t="s">
        <v>4477</v>
      </c>
      <c r="B4176" s="162" t="s">
        <v>4083</v>
      </c>
      <c r="C4176" s="91">
        <v>2959011.79</v>
      </c>
      <c r="D4176" s="196"/>
      <c r="E4176" s="197"/>
      <c r="F4176" s="196"/>
      <c r="G4176" s="91">
        <v>2959011.79</v>
      </c>
      <c r="H4176" s="198">
        <v>45315</v>
      </c>
      <c r="I4176" s="102">
        <v>45338</v>
      </c>
      <c r="J4176" s="15"/>
      <c r="K4176" s="15"/>
      <c r="L4176" s="15"/>
      <c r="M4176" s="84" t="s">
        <v>3939</v>
      </c>
      <c r="N4176" s="162">
        <v>2</v>
      </c>
      <c r="O4176" s="205">
        <v>795.1</v>
      </c>
      <c r="P4176" s="162">
        <v>2024</v>
      </c>
    </row>
    <row r="4177" spans="1:16" ht="15.75" customHeight="1" x14ac:dyDescent="0.25">
      <c r="A4177" s="154" t="s">
        <v>4478</v>
      </c>
      <c r="B4177" s="162" t="s">
        <v>4191</v>
      </c>
      <c r="C4177" s="91">
        <v>2644929.2200000002</v>
      </c>
      <c r="D4177" s="196"/>
      <c r="E4177" s="197"/>
      <c r="F4177" s="196"/>
      <c r="G4177" s="91">
        <v>2644929.2200000002</v>
      </c>
      <c r="H4177" s="198">
        <v>45309</v>
      </c>
      <c r="I4177" s="102">
        <v>45336</v>
      </c>
      <c r="J4177" s="15"/>
      <c r="K4177" s="15"/>
      <c r="L4177" s="15"/>
      <c r="M4177" s="203" t="s">
        <v>3937</v>
      </c>
      <c r="N4177" s="162">
        <v>1</v>
      </c>
      <c r="O4177" s="205">
        <v>1475.8</v>
      </c>
      <c r="P4177" s="162">
        <v>2024</v>
      </c>
    </row>
    <row r="4178" spans="1:16" ht="15.75" customHeight="1" x14ac:dyDescent="0.25">
      <c r="A4178" s="154" t="s">
        <v>4479</v>
      </c>
      <c r="B4178" s="162" t="s">
        <v>4191</v>
      </c>
      <c r="C4178" s="91">
        <v>3511582.31</v>
      </c>
      <c r="D4178" s="196"/>
      <c r="E4178" s="197"/>
      <c r="F4178" s="196"/>
      <c r="G4178" s="91">
        <v>3511582.31</v>
      </c>
      <c r="H4178" s="198">
        <v>45309</v>
      </c>
      <c r="I4178" s="102">
        <v>45336</v>
      </c>
      <c r="J4178" s="15"/>
      <c r="K4178" s="15"/>
      <c r="L4178" s="15"/>
      <c r="M4178" s="203" t="s">
        <v>3937</v>
      </c>
      <c r="N4178" s="162">
        <v>1</v>
      </c>
      <c r="O4178" s="205">
        <v>984.4</v>
      </c>
      <c r="P4178" s="162">
        <v>2024</v>
      </c>
    </row>
    <row r="4179" spans="1:16" ht="15.75" customHeight="1" x14ac:dyDescent="0.25">
      <c r="A4179" s="154" t="s">
        <v>4480</v>
      </c>
      <c r="B4179" s="162" t="s">
        <v>4191</v>
      </c>
      <c r="C4179" s="91">
        <v>4112080.12</v>
      </c>
      <c r="D4179" s="196"/>
      <c r="E4179" s="197"/>
      <c r="F4179" s="196"/>
      <c r="G4179" s="91">
        <v>4112080.12</v>
      </c>
      <c r="H4179" s="198">
        <v>45309</v>
      </c>
      <c r="I4179" s="102">
        <v>45336</v>
      </c>
      <c r="J4179" s="15"/>
      <c r="K4179" s="15"/>
      <c r="L4179" s="15"/>
      <c r="M4179" s="203" t="s">
        <v>3937</v>
      </c>
      <c r="N4179" s="162">
        <v>1</v>
      </c>
      <c r="O4179" s="205">
        <v>1504.7</v>
      </c>
      <c r="P4179" s="162">
        <v>2024</v>
      </c>
    </row>
    <row r="4180" spans="1:16" ht="15.75" customHeight="1" x14ac:dyDescent="0.25">
      <c r="A4180" s="154" t="s">
        <v>4481</v>
      </c>
      <c r="B4180" s="162" t="s">
        <v>4191</v>
      </c>
      <c r="C4180" s="91">
        <v>2835970.63</v>
      </c>
      <c r="D4180" s="196"/>
      <c r="E4180" s="197"/>
      <c r="F4180" s="196"/>
      <c r="G4180" s="91">
        <v>2835970.63</v>
      </c>
      <c r="H4180" s="198">
        <v>45281</v>
      </c>
      <c r="I4180" s="102">
        <v>45336</v>
      </c>
      <c r="J4180" s="15"/>
      <c r="K4180" s="15"/>
      <c r="L4180" s="15"/>
      <c r="M4180" s="203" t="s">
        <v>3937</v>
      </c>
      <c r="N4180" s="162">
        <v>1</v>
      </c>
      <c r="O4180" s="205">
        <v>1339.9</v>
      </c>
      <c r="P4180" s="162">
        <v>2023</v>
      </c>
    </row>
    <row r="4181" spans="1:16" ht="15.75" customHeight="1" x14ac:dyDescent="0.25">
      <c r="A4181" s="188" t="s">
        <v>4482</v>
      </c>
      <c r="B4181" s="162" t="s">
        <v>4083</v>
      </c>
      <c r="C4181" s="91">
        <v>4966592.6500000004</v>
      </c>
      <c r="D4181" s="196"/>
      <c r="E4181" s="197"/>
      <c r="F4181" s="196"/>
      <c r="G4181" s="91">
        <v>4966592.6500000004</v>
      </c>
      <c r="H4181" s="198">
        <v>45286</v>
      </c>
      <c r="I4181" s="102">
        <v>45338</v>
      </c>
      <c r="J4181" s="15"/>
      <c r="K4181" s="15"/>
      <c r="L4181" s="15"/>
      <c r="M4181" s="84" t="s">
        <v>3938</v>
      </c>
      <c r="N4181" s="162">
        <v>1</v>
      </c>
      <c r="O4181" s="204">
        <v>903.14</v>
      </c>
      <c r="P4181" s="162">
        <v>2023</v>
      </c>
    </row>
    <row r="4182" spans="1:16" ht="15.75" customHeight="1" x14ac:dyDescent="0.25">
      <c r="A4182" s="188" t="s">
        <v>4483</v>
      </c>
      <c r="B4182" s="162" t="s">
        <v>4083</v>
      </c>
      <c r="C4182" s="91">
        <v>7078929.6399999997</v>
      </c>
      <c r="D4182" s="196"/>
      <c r="E4182" s="197"/>
      <c r="F4182" s="196"/>
      <c r="G4182" s="91">
        <v>7078929.6399999997</v>
      </c>
      <c r="H4182" s="198">
        <v>45315</v>
      </c>
      <c r="I4182" s="102">
        <v>45338</v>
      </c>
      <c r="J4182" s="15"/>
      <c r="K4182" s="15"/>
      <c r="L4182" s="15"/>
      <c r="M4182" s="84" t="s">
        <v>3938</v>
      </c>
      <c r="N4182" s="162">
        <v>1</v>
      </c>
      <c r="O4182" s="204">
        <v>1939.1</v>
      </c>
      <c r="P4182" s="162">
        <v>2024</v>
      </c>
    </row>
    <row r="4183" spans="1:16" ht="15.75" customHeight="1" x14ac:dyDescent="0.25">
      <c r="A4183" s="154" t="s">
        <v>4484</v>
      </c>
      <c r="B4183" s="162" t="s">
        <v>4350</v>
      </c>
      <c r="C4183" s="91">
        <v>6086254.9100000001</v>
      </c>
      <c r="D4183" s="196"/>
      <c r="E4183" s="197"/>
      <c r="F4183" s="196"/>
      <c r="G4183" s="91">
        <v>6086254.9100000001</v>
      </c>
      <c r="H4183" s="198">
        <v>45335</v>
      </c>
      <c r="I4183" s="102">
        <v>45341</v>
      </c>
      <c r="J4183" s="15"/>
      <c r="K4183" s="15"/>
      <c r="L4183" s="15"/>
      <c r="M4183" s="203" t="s">
        <v>3938</v>
      </c>
      <c r="N4183" s="162">
        <v>1</v>
      </c>
      <c r="O4183" s="205">
        <v>3590.2</v>
      </c>
      <c r="P4183" s="162">
        <v>2024</v>
      </c>
    </row>
    <row r="4184" spans="1:16" ht="15.75" customHeight="1" x14ac:dyDescent="0.25">
      <c r="A4184" s="188" t="s">
        <v>4485</v>
      </c>
      <c r="B4184" s="162" t="s">
        <v>694</v>
      </c>
      <c r="C4184" s="91">
        <v>3419732.11</v>
      </c>
      <c r="D4184" s="196"/>
      <c r="E4184" s="197"/>
      <c r="F4184" s="196"/>
      <c r="G4184" s="91">
        <v>3419732.11</v>
      </c>
      <c r="H4184" s="198">
        <v>45330</v>
      </c>
      <c r="I4184" s="102">
        <v>45343</v>
      </c>
      <c r="J4184" s="15"/>
      <c r="K4184" s="15"/>
      <c r="L4184" s="15"/>
      <c r="M4184" s="84" t="s">
        <v>3938</v>
      </c>
      <c r="N4184" s="162">
        <v>1</v>
      </c>
      <c r="O4184" s="204">
        <v>716</v>
      </c>
      <c r="P4184" s="162">
        <v>2024</v>
      </c>
    </row>
    <row r="4185" spans="1:16" ht="15.75" customHeight="1" x14ac:dyDescent="0.25">
      <c r="A4185" s="188" t="s">
        <v>4486</v>
      </c>
      <c r="B4185" s="162" t="s">
        <v>4090</v>
      </c>
      <c r="C4185" s="91">
        <v>3935629.88</v>
      </c>
      <c r="D4185" s="196"/>
      <c r="E4185" s="197"/>
      <c r="F4185" s="196"/>
      <c r="G4185" s="91">
        <v>3935629.88</v>
      </c>
      <c r="H4185" s="198">
        <v>45344</v>
      </c>
      <c r="I4185" s="102">
        <v>45350</v>
      </c>
      <c r="J4185" s="15"/>
      <c r="K4185" s="15"/>
      <c r="L4185" s="15"/>
      <c r="M4185" s="203" t="s">
        <v>3938</v>
      </c>
      <c r="N4185" s="162">
        <v>1</v>
      </c>
      <c r="O4185" s="204">
        <v>814.7</v>
      </c>
      <c r="P4185" s="162">
        <v>2024</v>
      </c>
    </row>
    <row r="4186" spans="1:16" ht="15.75" customHeight="1" x14ac:dyDescent="0.25">
      <c r="A4186" s="128" t="s">
        <v>4487</v>
      </c>
      <c r="B4186" s="162" t="s">
        <v>4099</v>
      </c>
      <c r="C4186" s="91">
        <v>1818612</v>
      </c>
      <c r="D4186" s="196"/>
      <c r="E4186" s="197"/>
      <c r="F4186" s="196"/>
      <c r="G4186" s="91">
        <v>1818612</v>
      </c>
      <c r="H4186" s="102">
        <v>44921</v>
      </c>
      <c r="I4186" s="102">
        <v>45349</v>
      </c>
      <c r="J4186" s="15"/>
      <c r="K4186" s="15"/>
      <c r="L4186" s="15"/>
      <c r="M4186" s="134" t="s">
        <v>3937</v>
      </c>
      <c r="N4186" s="162">
        <v>1</v>
      </c>
      <c r="O4186" s="162">
        <v>1301.8</v>
      </c>
      <c r="P4186" s="162">
        <v>2022</v>
      </c>
    </row>
    <row r="4187" spans="1:16" ht="15.75" customHeight="1" x14ac:dyDescent="0.25">
      <c r="A4187" s="154" t="s">
        <v>4488</v>
      </c>
      <c r="B4187" s="162" t="s">
        <v>4061</v>
      </c>
      <c r="C4187" s="91">
        <v>2786439.34</v>
      </c>
      <c r="D4187" s="196"/>
      <c r="E4187" s="197"/>
      <c r="F4187" s="196"/>
      <c r="G4187" s="91">
        <v>2786439.34</v>
      </c>
      <c r="H4187" s="102">
        <v>45314</v>
      </c>
      <c r="I4187" s="102">
        <v>45339</v>
      </c>
      <c r="J4187" s="15"/>
      <c r="K4187" s="15"/>
      <c r="L4187" s="15"/>
      <c r="M4187" s="138" t="s">
        <v>3939</v>
      </c>
      <c r="N4187" s="162">
        <v>2</v>
      </c>
      <c r="O4187" s="162">
        <v>796</v>
      </c>
      <c r="P4187" s="162">
        <v>2024</v>
      </c>
    </row>
    <row r="4188" spans="1:16" ht="15.75" customHeight="1" x14ac:dyDescent="0.25">
      <c r="A4188" s="190" t="s">
        <v>4489</v>
      </c>
      <c r="B4188" s="204" t="s">
        <v>2112</v>
      </c>
      <c r="C4188" s="91">
        <v>5102194.0999999996</v>
      </c>
      <c r="D4188" s="196"/>
      <c r="E4188" s="197"/>
      <c r="F4188" s="196"/>
      <c r="G4188" s="91">
        <v>5102194.0999999996</v>
      </c>
      <c r="H4188" s="198">
        <v>45313</v>
      </c>
      <c r="I4188" s="102">
        <v>45343</v>
      </c>
      <c r="J4188" s="15"/>
      <c r="K4188" s="15"/>
      <c r="L4188" s="15"/>
      <c r="M4188" s="84" t="s">
        <v>3939</v>
      </c>
      <c r="N4188" s="162">
        <v>2</v>
      </c>
      <c r="O4188" s="204">
        <v>1497.2</v>
      </c>
      <c r="P4188" s="162">
        <v>2024</v>
      </c>
    </row>
    <row r="4189" spans="1:16" ht="15.75" customHeight="1" x14ac:dyDescent="0.25">
      <c r="A4189" s="154" t="s">
        <v>4490</v>
      </c>
      <c r="B4189" s="162" t="s">
        <v>4061</v>
      </c>
      <c r="C4189" s="91">
        <v>2826153.75</v>
      </c>
      <c r="D4189" s="196"/>
      <c r="E4189" s="197"/>
      <c r="F4189" s="196"/>
      <c r="G4189" s="91">
        <v>2826153.75</v>
      </c>
      <c r="H4189" s="102">
        <v>45328</v>
      </c>
      <c r="I4189" s="102">
        <v>45348</v>
      </c>
      <c r="J4189" s="15"/>
      <c r="K4189" s="15"/>
      <c r="L4189" s="15"/>
      <c r="M4189" s="138" t="s">
        <v>3939</v>
      </c>
      <c r="N4189" s="162">
        <v>2</v>
      </c>
      <c r="O4189" s="162">
        <v>733</v>
      </c>
      <c r="P4189" s="162">
        <v>2024</v>
      </c>
    </row>
    <row r="4190" spans="1:16" ht="15.75" customHeight="1" x14ac:dyDescent="0.25">
      <c r="A4190" s="188" t="s">
        <v>4491</v>
      </c>
      <c r="B4190" s="204" t="s">
        <v>63</v>
      </c>
      <c r="C4190" s="91">
        <v>3444103.21</v>
      </c>
      <c r="D4190" s="196"/>
      <c r="E4190" s="197"/>
      <c r="F4190" s="196"/>
      <c r="G4190" s="91">
        <v>3444103.21</v>
      </c>
      <c r="H4190" s="198">
        <v>45313</v>
      </c>
      <c r="I4190" s="102">
        <v>45339</v>
      </c>
      <c r="J4190" s="15"/>
      <c r="K4190" s="15"/>
      <c r="L4190" s="15"/>
      <c r="M4190" s="84" t="s">
        <v>3938</v>
      </c>
      <c r="N4190" s="162">
        <v>1</v>
      </c>
      <c r="O4190" s="204">
        <v>918</v>
      </c>
      <c r="P4190" s="162">
        <v>2024</v>
      </c>
    </row>
    <row r="4191" spans="1:16" ht="15.75" customHeight="1" x14ac:dyDescent="0.25">
      <c r="A4191" s="128" t="s">
        <v>4508</v>
      </c>
      <c r="B4191" s="162" t="s">
        <v>3945</v>
      </c>
      <c r="C4191" s="91">
        <v>2775977.03</v>
      </c>
      <c r="D4191" s="196"/>
      <c r="E4191" s="197"/>
      <c r="F4191" s="196"/>
      <c r="G4191" s="265">
        <v>2775977.03</v>
      </c>
      <c r="H4191" s="102">
        <v>44470</v>
      </c>
      <c r="I4191" s="102">
        <v>45349</v>
      </c>
      <c r="J4191" s="15"/>
      <c r="K4191" s="15"/>
      <c r="L4191" s="15"/>
      <c r="M4191" s="134" t="s">
        <v>3938</v>
      </c>
      <c r="N4191" s="162">
        <v>1</v>
      </c>
      <c r="O4191" s="162">
        <v>872.8</v>
      </c>
      <c r="P4191" s="162">
        <v>2021</v>
      </c>
    </row>
    <row r="4192" spans="1:16" ht="15.75" customHeight="1" x14ac:dyDescent="0.25">
      <c r="A4192" s="188" t="s">
        <v>4509</v>
      </c>
      <c r="B4192" s="162" t="s">
        <v>694</v>
      </c>
      <c r="C4192" s="91">
        <v>4522943.5</v>
      </c>
      <c r="D4192" s="196"/>
      <c r="E4192" s="197"/>
      <c r="F4192" s="196"/>
      <c r="G4192" s="265">
        <v>4522943.5</v>
      </c>
      <c r="H4192" s="198">
        <v>45350</v>
      </c>
      <c r="I4192" s="102">
        <v>45357</v>
      </c>
      <c r="J4192" s="15"/>
      <c r="K4192" s="15"/>
      <c r="L4192" s="15"/>
      <c r="M4192" s="84" t="s">
        <v>3938</v>
      </c>
      <c r="N4192" s="162">
        <v>1</v>
      </c>
      <c r="O4192" s="204">
        <v>2173.8000000000002</v>
      </c>
      <c r="P4192" s="162">
        <v>2024</v>
      </c>
    </row>
    <row r="4193" spans="1:16" ht="15.75" customHeight="1" x14ac:dyDescent="0.25">
      <c r="A4193" s="188" t="s">
        <v>4510</v>
      </c>
      <c r="B4193" s="162" t="s">
        <v>4511</v>
      </c>
      <c r="C4193" s="91">
        <v>2128437.5099999998</v>
      </c>
      <c r="D4193" s="196"/>
      <c r="E4193" s="197"/>
      <c r="F4193" s="196"/>
      <c r="G4193" s="265">
        <v>2128437.5099999998</v>
      </c>
      <c r="H4193" s="198">
        <v>45253</v>
      </c>
      <c r="I4193" s="102">
        <v>45355</v>
      </c>
      <c r="J4193" s="15"/>
      <c r="K4193" s="15"/>
      <c r="L4193" s="15"/>
      <c r="M4193" s="84" t="s">
        <v>3939</v>
      </c>
      <c r="N4193" s="162">
        <v>2</v>
      </c>
      <c r="O4193" s="204">
        <v>627.54</v>
      </c>
      <c r="P4193" s="162">
        <v>2023</v>
      </c>
    </row>
    <row r="4194" spans="1:16" ht="15.75" customHeight="1" x14ac:dyDescent="0.25">
      <c r="A4194" s="154" t="s">
        <v>4512</v>
      </c>
      <c r="B4194" s="162" t="s">
        <v>4099</v>
      </c>
      <c r="C4194" s="91">
        <v>3169674.3</v>
      </c>
      <c r="D4194" s="196"/>
      <c r="E4194" s="197"/>
      <c r="F4194" s="196"/>
      <c r="G4194" s="265">
        <v>3169674.3</v>
      </c>
      <c r="H4194" s="198">
        <v>45343</v>
      </c>
      <c r="I4194" s="102">
        <v>45358</v>
      </c>
      <c r="J4194" s="15"/>
      <c r="K4194" s="15"/>
      <c r="L4194" s="15"/>
      <c r="M4194" s="203" t="s">
        <v>3938</v>
      </c>
      <c r="N4194" s="162">
        <v>1</v>
      </c>
      <c r="O4194" s="205">
        <v>716.1</v>
      </c>
      <c r="P4194" s="162">
        <v>2024</v>
      </c>
    </row>
    <row r="4195" spans="1:16" ht="15.75" customHeight="1" x14ac:dyDescent="0.25">
      <c r="A4195" s="263" t="s">
        <v>4513</v>
      </c>
      <c r="B4195" s="19" t="s">
        <v>4514</v>
      </c>
      <c r="C4195" s="91">
        <v>1484992.37</v>
      </c>
      <c r="D4195" s="196"/>
      <c r="E4195" s="197"/>
      <c r="F4195" s="196"/>
      <c r="G4195" s="265">
        <v>1484992.37</v>
      </c>
      <c r="H4195" s="198">
        <v>45257</v>
      </c>
      <c r="I4195" s="102">
        <v>45358</v>
      </c>
      <c r="J4195" s="15"/>
      <c r="K4195" s="15"/>
      <c r="L4195" s="15"/>
      <c r="M4195" s="203" t="s">
        <v>3937</v>
      </c>
      <c r="N4195" s="162">
        <v>1</v>
      </c>
      <c r="O4195" s="267">
        <v>1410</v>
      </c>
      <c r="P4195" s="162">
        <v>2023</v>
      </c>
    </row>
    <row r="4196" spans="1:16" ht="15.75" customHeight="1" x14ac:dyDescent="0.25">
      <c r="A4196" s="154" t="s">
        <v>4515</v>
      </c>
      <c r="B4196" s="19" t="s">
        <v>4514</v>
      </c>
      <c r="C4196" s="91">
        <v>1484992.37</v>
      </c>
      <c r="D4196" s="196"/>
      <c r="E4196" s="197"/>
      <c r="F4196" s="196"/>
      <c r="G4196" s="265">
        <v>1484992.37</v>
      </c>
      <c r="H4196" s="198">
        <v>45257</v>
      </c>
      <c r="I4196" s="102">
        <v>45358</v>
      </c>
      <c r="J4196" s="15"/>
      <c r="K4196" s="15"/>
      <c r="L4196" s="15"/>
      <c r="M4196" s="203" t="s">
        <v>3937</v>
      </c>
      <c r="N4196" s="162">
        <v>1</v>
      </c>
      <c r="O4196" s="267">
        <v>1200</v>
      </c>
      <c r="P4196" s="162">
        <v>2023</v>
      </c>
    </row>
    <row r="4197" spans="1:16" ht="15.75" customHeight="1" x14ac:dyDescent="0.25">
      <c r="A4197" s="154" t="s">
        <v>4516</v>
      </c>
      <c r="B4197" s="101" t="s">
        <v>4090</v>
      </c>
      <c r="C4197" s="91">
        <v>4799255.38</v>
      </c>
      <c r="D4197" s="196"/>
      <c r="E4197" s="197"/>
      <c r="F4197" s="196"/>
      <c r="G4197" s="265">
        <v>4799255.38</v>
      </c>
      <c r="H4197" s="198">
        <v>45371</v>
      </c>
      <c r="I4197" s="102">
        <v>45372</v>
      </c>
      <c r="J4197" s="15"/>
      <c r="K4197" s="15"/>
      <c r="L4197" s="15"/>
      <c r="M4197" s="203" t="s">
        <v>3938</v>
      </c>
      <c r="N4197" s="162">
        <v>1</v>
      </c>
      <c r="O4197" s="205">
        <v>743.6</v>
      </c>
      <c r="P4197" s="162">
        <v>2024</v>
      </c>
    </row>
    <row r="4198" spans="1:16" ht="15.75" customHeight="1" x14ac:dyDescent="0.25">
      <c r="A4198" s="154" t="s">
        <v>4517</v>
      </c>
      <c r="B4198" s="101" t="s">
        <v>4090</v>
      </c>
      <c r="C4198" s="91">
        <v>4091040.31</v>
      </c>
      <c r="D4198" s="196"/>
      <c r="E4198" s="197"/>
      <c r="F4198" s="196"/>
      <c r="G4198" s="265">
        <v>4091040.31</v>
      </c>
      <c r="H4198" s="198">
        <v>45371</v>
      </c>
      <c r="I4198" s="102">
        <v>45372</v>
      </c>
      <c r="J4198" s="15"/>
      <c r="K4198" s="15"/>
      <c r="L4198" s="15"/>
      <c r="M4198" s="203" t="s">
        <v>3938</v>
      </c>
      <c r="N4198" s="162">
        <v>1</v>
      </c>
      <c r="O4198" s="205">
        <v>730</v>
      </c>
      <c r="P4198" s="162">
        <v>2024</v>
      </c>
    </row>
    <row r="4199" spans="1:16" ht="15.75" customHeight="1" x14ac:dyDescent="0.25">
      <c r="A4199" s="154" t="s">
        <v>4518</v>
      </c>
      <c r="B4199" s="91" t="s">
        <v>2081</v>
      </c>
      <c r="C4199" s="105">
        <v>3119767.42</v>
      </c>
      <c r="D4199" s="196"/>
      <c r="E4199" s="197"/>
      <c r="F4199" s="196"/>
      <c r="G4199" s="265">
        <v>3119767.42</v>
      </c>
      <c r="H4199" s="198">
        <v>45336</v>
      </c>
      <c r="I4199" s="102">
        <v>45370</v>
      </c>
      <c r="J4199" s="15"/>
      <c r="K4199" s="15"/>
      <c r="L4199" s="15"/>
      <c r="M4199" s="203" t="s">
        <v>3938</v>
      </c>
      <c r="N4199" s="162">
        <v>1</v>
      </c>
      <c r="O4199" s="205">
        <v>628.4</v>
      </c>
      <c r="P4199" s="162">
        <v>2024</v>
      </c>
    </row>
    <row r="4200" spans="1:16" ht="15.75" customHeight="1" x14ac:dyDescent="0.25">
      <c r="A4200" s="188" t="s">
        <v>4519</v>
      </c>
      <c r="B4200" s="162" t="s">
        <v>694</v>
      </c>
      <c r="C4200" s="105">
        <v>10031964.970000001</v>
      </c>
      <c r="D4200" s="196"/>
      <c r="E4200" s="197"/>
      <c r="F4200" s="196"/>
      <c r="G4200" s="265">
        <v>10031964.970000001</v>
      </c>
      <c r="H4200" s="198">
        <v>45352</v>
      </c>
      <c r="I4200" s="102">
        <v>45376</v>
      </c>
      <c r="J4200" s="15"/>
      <c r="K4200" s="15"/>
      <c r="L4200" s="15"/>
      <c r="M4200" s="84" t="s">
        <v>3938</v>
      </c>
      <c r="N4200" s="162">
        <v>1</v>
      </c>
      <c r="O4200" s="204">
        <v>5468.3</v>
      </c>
      <c r="P4200" s="162">
        <v>2024</v>
      </c>
    </row>
    <row r="4201" spans="1:16" ht="15.75" customHeight="1" x14ac:dyDescent="0.25">
      <c r="A4201" s="188" t="s">
        <v>4520</v>
      </c>
      <c r="B4201" s="162" t="s">
        <v>4195</v>
      </c>
      <c r="C4201" s="105">
        <v>4805011.8600000003</v>
      </c>
      <c r="D4201" s="196"/>
      <c r="E4201" s="197"/>
      <c r="F4201" s="196"/>
      <c r="G4201" s="265">
        <v>4805011.8600000003</v>
      </c>
      <c r="H4201" s="198">
        <v>45357</v>
      </c>
      <c r="I4201" s="102">
        <v>45376</v>
      </c>
      <c r="J4201" s="15"/>
      <c r="K4201" s="15"/>
      <c r="L4201" s="15"/>
      <c r="M4201" s="84" t="s">
        <v>3938</v>
      </c>
      <c r="N4201" s="162">
        <v>1</v>
      </c>
      <c r="O4201" s="204">
        <v>1516.2</v>
      </c>
      <c r="P4201" s="162">
        <v>2024</v>
      </c>
    </row>
    <row r="4202" spans="1:16" ht="15.75" customHeight="1" x14ac:dyDescent="0.25">
      <c r="A4202" s="188" t="s">
        <v>4521</v>
      </c>
      <c r="B4202" s="162" t="s">
        <v>4090</v>
      </c>
      <c r="C4202" s="105">
        <v>3702995.94</v>
      </c>
      <c r="D4202" s="196"/>
      <c r="E4202" s="197"/>
      <c r="F4202" s="196"/>
      <c r="G4202" s="265">
        <v>3702995.94</v>
      </c>
      <c r="H4202" s="198">
        <v>45376</v>
      </c>
      <c r="I4202" s="102">
        <v>45379</v>
      </c>
      <c r="J4202" s="15"/>
      <c r="K4202" s="15"/>
      <c r="L4202" s="15"/>
      <c r="M4202" s="203" t="s">
        <v>3938</v>
      </c>
      <c r="N4202" s="162">
        <v>1</v>
      </c>
      <c r="O4202" s="204">
        <v>793.2</v>
      </c>
      <c r="P4202" s="162">
        <v>2024</v>
      </c>
    </row>
    <row r="4203" spans="1:16" ht="15.75" customHeight="1" x14ac:dyDescent="0.25">
      <c r="A4203" s="264" t="s">
        <v>4522</v>
      </c>
      <c r="B4203" s="162" t="s">
        <v>4154</v>
      </c>
      <c r="C4203" s="105">
        <v>3799437.43</v>
      </c>
      <c r="D4203" s="196"/>
      <c r="E4203" s="197"/>
      <c r="F4203" s="196"/>
      <c r="G4203" s="265">
        <v>3799437.43</v>
      </c>
      <c r="H4203" s="198">
        <v>45365</v>
      </c>
      <c r="I4203" s="102">
        <v>45373</v>
      </c>
      <c r="J4203" s="15"/>
      <c r="K4203" s="15"/>
      <c r="L4203" s="15"/>
      <c r="M4203" s="203" t="s">
        <v>3938</v>
      </c>
      <c r="N4203" s="162">
        <v>1</v>
      </c>
      <c r="O4203" s="204">
        <v>785.5</v>
      </c>
      <c r="P4203" s="162">
        <v>2024</v>
      </c>
    </row>
    <row r="4204" spans="1:16" ht="15.75" customHeight="1" x14ac:dyDescent="0.25">
      <c r="A4204" s="188" t="s">
        <v>4523</v>
      </c>
      <c r="B4204" s="204" t="s">
        <v>4210</v>
      </c>
      <c r="C4204" s="105">
        <v>2850449.23</v>
      </c>
      <c r="D4204" s="196"/>
      <c r="E4204" s="197"/>
      <c r="F4204" s="196"/>
      <c r="G4204" s="265">
        <v>2850449.23</v>
      </c>
      <c r="H4204" s="198">
        <v>45365</v>
      </c>
      <c r="I4204" s="102">
        <v>45378</v>
      </c>
      <c r="J4204" s="15"/>
      <c r="K4204" s="15"/>
      <c r="L4204" s="15"/>
      <c r="M4204" s="203" t="s">
        <v>3938</v>
      </c>
      <c r="N4204" s="162">
        <v>1</v>
      </c>
      <c r="O4204" s="204">
        <v>593.5</v>
      </c>
      <c r="P4204" s="162">
        <v>2024</v>
      </c>
    </row>
    <row r="4205" spans="1:16" ht="15.75" customHeight="1" x14ac:dyDescent="0.25">
      <c r="A4205" s="188" t="s">
        <v>4524</v>
      </c>
      <c r="B4205" s="162" t="s">
        <v>4210</v>
      </c>
      <c r="C4205" s="105">
        <v>2901438.08</v>
      </c>
      <c r="D4205" s="196"/>
      <c r="E4205" s="197"/>
      <c r="F4205" s="196"/>
      <c r="G4205" s="265">
        <v>2901438.08</v>
      </c>
      <c r="H4205" s="198">
        <v>45365</v>
      </c>
      <c r="I4205" s="102">
        <v>45378</v>
      </c>
      <c r="J4205" s="15"/>
      <c r="K4205" s="15"/>
      <c r="L4205" s="15"/>
      <c r="M4205" s="203" t="s">
        <v>3938</v>
      </c>
      <c r="N4205" s="162">
        <v>1</v>
      </c>
      <c r="O4205" s="204">
        <v>593</v>
      </c>
      <c r="P4205" s="162">
        <v>2024</v>
      </c>
    </row>
    <row r="4206" spans="1:16" ht="15.75" customHeight="1" x14ac:dyDescent="0.25">
      <c r="A4206" s="154" t="s">
        <v>4525</v>
      </c>
      <c r="B4206" s="162" t="s">
        <v>4217</v>
      </c>
      <c r="C4206" s="105">
        <v>8396132.5299999993</v>
      </c>
      <c r="D4206" s="196"/>
      <c r="E4206" s="197"/>
      <c r="F4206" s="196"/>
      <c r="G4206" s="265">
        <v>8396132.5299999993</v>
      </c>
      <c r="H4206" s="198">
        <v>45336</v>
      </c>
      <c r="I4206" s="102">
        <v>45371</v>
      </c>
      <c r="J4206" s="15"/>
      <c r="K4206" s="15"/>
      <c r="L4206" s="15"/>
      <c r="M4206" s="203" t="s">
        <v>3938</v>
      </c>
      <c r="N4206" s="162">
        <v>1</v>
      </c>
      <c r="O4206" s="205">
        <v>6577.1</v>
      </c>
      <c r="P4206" s="162">
        <v>2024</v>
      </c>
    </row>
    <row r="4207" spans="1:16" ht="15.75" customHeight="1" x14ac:dyDescent="0.25">
      <c r="A4207" s="188" t="s">
        <v>4526</v>
      </c>
      <c r="B4207" s="162" t="s">
        <v>4195</v>
      </c>
      <c r="C4207" s="105">
        <v>3385405.69</v>
      </c>
      <c r="D4207" s="196"/>
      <c r="E4207" s="197"/>
      <c r="F4207" s="196"/>
      <c r="G4207" s="265">
        <v>3385405.69</v>
      </c>
      <c r="H4207" s="198">
        <v>45342</v>
      </c>
      <c r="I4207" s="102">
        <v>45383</v>
      </c>
      <c r="J4207" s="15"/>
      <c r="K4207" s="15"/>
      <c r="L4207" s="15"/>
      <c r="M4207" s="84" t="s">
        <v>3938</v>
      </c>
      <c r="N4207" s="162">
        <v>1</v>
      </c>
      <c r="O4207" s="204">
        <v>1230.5999999999999</v>
      </c>
      <c r="P4207" s="162">
        <v>2024</v>
      </c>
    </row>
    <row r="4208" spans="1:16" ht="15.75" customHeight="1" x14ac:dyDescent="0.25">
      <c r="A4208" s="188" t="s">
        <v>4527</v>
      </c>
      <c r="B4208" s="162" t="s">
        <v>4195</v>
      </c>
      <c r="C4208" s="105">
        <v>3219509.5</v>
      </c>
      <c r="D4208" s="196"/>
      <c r="E4208" s="197"/>
      <c r="F4208" s="196"/>
      <c r="G4208" s="265">
        <v>3219509.5</v>
      </c>
      <c r="H4208" s="198">
        <v>45282</v>
      </c>
      <c r="I4208" s="102">
        <v>45383</v>
      </c>
      <c r="J4208" s="15"/>
      <c r="K4208" s="15"/>
      <c r="L4208" s="15"/>
      <c r="M4208" s="84" t="s">
        <v>3938</v>
      </c>
      <c r="N4208" s="162">
        <v>1</v>
      </c>
      <c r="O4208" s="204">
        <v>1034.3</v>
      </c>
      <c r="P4208" s="162">
        <v>2023</v>
      </c>
    </row>
    <row r="4209" spans="1:16" ht="15.75" customHeight="1" x14ac:dyDescent="0.25">
      <c r="A4209" s="119" t="s">
        <v>4528</v>
      </c>
      <c r="B4209" s="162" t="s">
        <v>1557</v>
      </c>
      <c r="C4209" s="105">
        <v>241483.13</v>
      </c>
      <c r="D4209" s="196"/>
      <c r="E4209" s="197"/>
      <c r="F4209" s="196"/>
      <c r="G4209" s="265">
        <v>241483.13</v>
      </c>
      <c r="H4209" s="102" t="s">
        <v>4532</v>
      </c>
      <c r="I4209" s="102">
        <v>45362</v>
      </c>
      <c r="J4209" s="15"/>
      <c r="K4209" s="15"/>
      <c r="L4209" s="15"/>
      <c r="M4209" s="266" t="s">
        <v>724</v>
      </c>
      <c r="N4209" s="92">
        <v>1</v>
      </c>
      <c r="O4209" s="162">
        <v>612.70000000000005</v>
      </c>
      <c r="P4209" s="162">
        <v>2021</v>
      </c>
    </row>
    <row r="4210" spans="1:16" ht="15.75" customHeight="1" x14ac:dyDescent="0.25">
      <c r="A4210" s="119" t="s">
        <v>4529</v>
      </c>
      <c r="B4210" s="162" t="s">
        <v>1557</v>
      </c>
      <c r="C4210" s="105">
        <v>152249.45000000001</v>
      </c>
      <c r="D4210" s="196"/>
      <c r="E4210" s="197"/>
      <c r="F4210" s="196"/>
      <c r="G4210" s="265">
        <v>152249.45000000001</v>
      </c>
      <c r="H4210" s="29" t="s">
        <v>4532</v>
      </c>
      <c r="I4210" s="102">
        <v>45362</v>
      </c>
      <c r="J4210" s="15"/>
      <c r="K4210" s="15"/>
      <c r="L4210" s="15"/>
      <c r="M4210" s="266" t="s">
        <v>724</v>
      </c>
      <c r="N4210" s="162">
        <v>1</v>
      </c>
      <c r="O4210" s="162">
        <v>286.3</v>
      </c>
      <c r="P4210" s="162">
        <v>2021</v>
      </c>
    </row>
    <row r="4211" spans="1:16" ht="15.75" customHeight="1" x14ac:dyDescent="0.25">
      <c r="A4211" s="124" t="s">
        <v>4530</v>
      </c>
      <c r="B4211" s="162" t="s">
        <v>1557</v>
      </c>
      <c r="C4211" s="105">
        <v>261755.75</v>
      </c>
      <c r="D4211" s="196"/>
      <c r="E4211" s="197"/>
      <c r="F4211" s="196"/>
      <c r="G4211" s="265">
        <v>261755.75</v>
      </c>
      <c r="H4211" s="111" t="s">
        <v>4533</v>
      </c>
      <c r="I4211" s="102">
        <v>45362</v>
      </c>
      <c r="J4211" s="15"/>
      <c r="K4211" s="15"/>
      <c r="L4211" s="15"/>
      <c r="M4211" s="266" t="s">
        <v>724</v>
      </c>
      <c r="N4211" s="92">
        <v>1</v>
      </c>
      <c r="O4211" s="162">
        <v>713.9</v>
      </c>
      <c r="P4211" s="162">
        <v>2021</v>
      </c>
    </row>
    <row r="4212" spans="1:16" ht="15.75" customHeight="1" x14ac:dyDescent="0.25">
      <c r="A4212" s="188" t="s">
        <v>4531</v>
      </c>
      <c r="B4212" s="162" t="s">
        <v>4090</v>
      </c>
      <c r="C4212" s="105">
        <v>4795226.4400000004</v>
      </c>
      <c r="D4212" s="196"/>
      <c r="E4212" s="197"/>
      <c r="F4212" s="196"/>
      <c r="G4212" s="265">
        <v>4795226.4400000004</v>
      </c>
      <c r="H4212" s="198">
        <v>45384</v>
      </c>
      <c r="I4212" s="102">
        <v>45386</v>
      </c>
      <c r="J4212" s="15"/>
      <c r="K4212" s="15"/>
      <c r="L4212" s="15"/>
      <c r="M4212" s="203" t="s">
        <v>3938</v>
      </c>
      <c r="N4212" s="162">
        <v>1</v>
      </c>
      <c r="O4212" s="204">
        <v>1002</v>
      </c>
      <c r="P4212" s="162">
        <v>2024</v>
      </c>
    </row>
    <row r="4213" spans="1:16" ht="15.75" customHeight="1" x14ac:dyDescent="0.25">
      <c r="A4213" s="188" t="s">
        <v>4551</v>
      </c>
      <c r="B4213" s="162" t="s">
        <v>4286</v>
      </c>
      <c r="C4213" s="105">
        <v>2107034.77</v>
      </c>
      <c r="D4213" s="196"/>
      <c r="E4213" s="197"/>
      <c r="F4213" s="196"/>
      <c r="G4213" s="265">
        <v>2107034.77</v>
      </c>
      <c r="H4213" s="198">
        <v>45366</v>
      </c>
      <c r="I4213" s="102">
        <v>45385</v>
      </c>
      <c r="J4213" s="15"/>
      <c r="K4213" s="15"/>
      <c r="L4213" s="15"/>
      <c r="M4213" s="203" t="s">
        <v>3938</v>
      </c>
      <c r="N4213" s="162">
        <v>1</v>
      </c>
      <c r="O4213" s="204">
        <v>405.1</v>
      </c>
      <c r="P4213" s="162">
        <v>2024</v>
      </c>
    </row>
    <row r="4214" spans="1:16" ht="15.75" customHeight="1" x14ac:dyDescent="0.25">
      <c r="A4214" s="154" t="s">
        <v>4552</v>
      </c>
      <c r="B4214" s="162" t="s">
        <v>694</v>
      </c>
      <c r="C4214" s="105">
        <v>2361481.62</v>
      </c>
      <c r="D4214" s="196"/>
      <c r="E4214" s="197"/>
      <c r="F4214" s="196"/>
      <c r="G4214" s="265">
        <v>2361481.62</v>
      </c>
      <c r="H4214" s="198">
        <v>45356</v>
      </c>
      <c r="I4214" s="102">
        <v>45392</v>
      </c>
      <c r="J4214" s="15"/>
      <c r="K4214" s="15"/>
      <c r="L4214" s="15"/>
      <c r="M4214" s="203" t="s">
        <v>3575</v>
      </c>
      <c r="N4214" s="162">
        <v>1</v>
      </c>
      <c r="O4214" s="205">
        <v>678.2</v>
      </c>
      <c r="P4214" s="162">
        <v>2024</v>
      </c>
    </row>
    <row r="4215" spans="1:16" ht="15.75" customHeight="1" x14ac:dyDescent="0.25">
      <c r="A4215" s="188" t="s">
        <v>4553</v>
      </c>
      <c r="B4215" s="162" t="s">
        <v>694</v>
      </c>
      <c r="C4215" s="105">
        <v>1983890.35</v>
      </c>
      <c r="D4215" s="196"/>
      <c r="E4215" s="197"/>
      <c r="F4215" s="196"/>
      <c r="G4215" s="265">
        <v>1983890.35</v>
      </c>
      <c r="H4215" s="198">
        <v>45372</v>
      </c>
      <c r="I4215" s="102">
        <v>45392</v>
      </c>
      <c r="J4215" s="15"/>
      <c r="K4215" s="15"/>
      <c r="L4215" s="15"/>
      <c r="M4215" s="203" t="s">
        <v>3938</v>
      </c>
      <c r="N4215" s="162">
        <v>1</v>
      </c>
      <c r="O4215" s="204">
        <v>615.9</v>
      </c>
      <c r="P4215" s="162">
        <v>2024</v>
      </c>
    </row>
    <row r="4216" spans="1:16" ht="15.75" customHeight="1" x14ac:dyDescent="0.25">
      <c r="A4216" s="188" t="s">
        <v>4554</v>
      </c>
      <c r="B4216" s="162" t="s">
        <v>4091</v>
      </c>
      <c r="C4216" s="105">
        <v>2780794.57</v>
      </c>
      <c r="D4216" s="196"/>
      <c r="E4216" s="197"/>
      <c r="F4216" s="196"/>
      <c r="G4216" s="265">
        <v>2780794.57</v>
      </c>
      <c r="H4216" s="198">
        <v>45198</v>
      </c>
      <c r="I4216" s="102">
        <v>45392</v>
      </c>
      <c r="J4216" s="15"/>
      <c r="K4216" s="15"/>
      <c r="L4216" s="15"/>
      <c r="M4216" s="84" t="s">
        <v>3939</v>
      </c>
      <c r="N4216" s="162">
        <v>2</v>
      </c>
      <c r="O4216" s="204">
        <v>789.7</v>
      </c>
      <c r="P4216" s="162">
        <v>2023</v>
      </c>
    </row>
    <row r="4217" spans="1:16" ht="15.75" customHeight="1" x14ac:dyDescent="0.25">
      <c r="A4217" s="188" t="s">
        <v>4555</v>
      </c>
      <c r="B4217" s="162" t="s">
        <v>4091</v>
      </c>
      <c r="C4217" s="105">
        <v>2602405.9500000002</v>
      </c>
      <c r="D4217" s="196"/>
      <c r="E4217" s="197"/>
      <c r="F4217" s="196"/>
      <c r="G4217" s="265">
        <v>2602405.9500000002</v>
      </c>
      <c r="H4217" s="198">
        <v>45198</v>
      </c>
      <c r="I4217" s="102">
        <v>45392</v>
      </c>
      <c r="J4217" s="15"/>
      <c r="K4217" s="15"/>
      <c r="L4217" s="15"/>
      <c r="M4217" s="84" t="s">
        <v>3939</v>
      </c>
      <c r="N4217" s="162">
        <v>2</v>
      </c>
      <c r="O4217" s="204">
        <v>584.20000000000005</v>
      </c>
      <c r="P4217" s="162">
        <v>2023</v>
      </c>
    </row>
    <row r="4218" spans="1:16" ht="15.75" customHeight="1" x14ac:dyDescent="0.25">
      <c r="A4218" s="188" t="s">
        <v>4556</v>
      </c>
      <c r="B4218" s="162" t="s">
        <v>4091</v>
      </c>
      <c r="C4218" s="105">
        <v>3705635.98</v>
      </c>
      <c r="D4218" s="196"/>
      <c r="E4218" s="197"/>
      <c r="F4218" s="196"/>
      <c r="G4218" s="265">
        <v>3705635.98</v>
      </c>
      <c r="H4218" s="198">
        <v>45198</v>
      </c>
      <c r="I4218" s="102">
        <v>45392</v>
      </c>
      <c r="J4218" s="15"/>
      <c r="K4218" s="15"/>
      <c r="L4218" s="15"/>
      <c r="M4218" s="84" t="s">
        <v>3939</v>
      </c>
      <c r="N4218" s="162">
        <v>2</v>
      </c>
      <c r="O4218" s="204">
        <v>942.3</v>
      </c>
      <c r="P4218" s="162">
        <v>2023</v>
      </c>
    </row>
    <row r="4219" spans="1:16" ht="15.75" customHeight="1" x14ac:dyDescent="0.25">
      <c r="A4219" s="188" t="s">
        <v>4557</v>
      </c>
      <c r="B4219" s="162" t="s">
        <v>4195</v>
      </c>
      <c r="C4219" s="105">
        <v>6018981.4800000004</v>
      </c>
      <c r="D4219" s="196"/>
      <c r="E4219" s="197"/>
      <c r="F4219" s="196"/>
      <c r="G4219" s="265">
        <v>6018981.4800000004</v>
      </c>
      <c r="H4219" s="198">
        <v>45288</v>
      </c>
      <c r="I4219" s="102">
        <v>45394</v>
      </c>
      <c r="J4219" s="15"/>
      <c r="K4219" s="15"/>
      <c r="L4219" s="15"/>
      <c r="M4219" s="84" t="s">
        <v>3938</v>
      </c>
      <c r="N4219" s="162">
        <v>1</v>
      </c>
      <c r="O4219" s="204">
        <v>2902.4</v>
      </c>
      <c r="P4219" s="162">
        <v>2023</v>
      </c>
    </row>
    <row r="4220" spans="1:16" ht="15.75" customHeight="1" x14ac:dyDescent="0.25">
      <c r="A4220" s="188" t="s">
        <v>4558</v>
      </c>
      <c r="B4220" s="162" t="s">
        <v>4061</v>
      </c>
      <c r="C4220" s="105">
        <v>2111027.86</v>
      </c>
      <c r="D4220" s="196"/>
      <c r="E4220" s="197"/>
      <c r="F4220" s="196"/>
      <c r="G4220" s="265">
        <v>2111027.86</v>
      </c>
      <c r="H4220" s="198" t="s">
        <v>4550</v>
      </c>
      <c r="I4220" s="102">
        <v>45397</v>
      </c>
      <c r="J4220" s="15"/>
      <c r="K4220" s="15"/>
      <c r="L4220" s="15"/>
      <c r="M4220" s="203" t="s">
        <v>3575</v>
      </c>
      <c r="N4220" s="162">
        <v>1</v>
      </c>
      <c r="O4220" s="204">
        <v>439.5</v>
      </c>
      <c r="P4220" s="162">
        <v>2024</v>
      </c>
    </row>
    <row r="4221" spans="1:16" ht="15.75" customHeight="1" x14ac:dyDescent="0.25">
      <c r="A4221" s="188" t="s">
        <v>4559</v>
      </c>
      <c r="B4221" s="162" t="s">
        <v>4090</v>
      </c>
      <c r="C4221" s="105">
        <v>3709069.7</v>
      </c>
      <c r="D4221" s="196"/>
      <c r="E4221" s="197"/>
      <c r="F4221" s="196"/>
      <c r="G4221" s="265">
        <v>3709069.7</v>
      </c>
      <c r="H4221" s="198">
        <v>45398</v>
      </c>
      <c r="I4221" s="102">
        <v>45400</v>
      </c>
      <c r="J4221" s="15"/>
      <c r="K4221" s="15"/>
      <c r="L4221" s="15"/>
      <c r="M4221" s="203" t="s">
        <v>3938</v>
      </c>
      <c r="N4221" s="162">
        <v>1</v>
      </c>
      <c r="O4221" s="204">
        <v>794.2</v>
      </c>
      <c r="P4221" s="162">
        <v>2024</v>
      </c>
    </row>
    <row r="4222" spans="1:16" ht="15.75" customHeight="1" x14ac:dyDescent="0.25">
      <c r="A4222" s="188" t="s">
        <v>4560</v>
      </c>
      <c r="B4222" s="162" t="s">
        <v>4511</v>
      </c>
      <c r="C4222" s="105">
        <v>3580797.52</v>
      </c>
      <c r="D4222" s="196"/>
      <c r="E4222" s="197"/>
      <c r="F4222" s="196"/>
      <c r="G4222" s="265">
        <v>3580797.52</v>
      </c>
      <c r="H4222" s="198">
        <v>45281</v>
      </c>
      <c r="I4222" s="102">
        <v>45366</v>
      </c>
      <c r="J4222" s="15"/>
      <c r="K4222" s="15"/>
      <c r="L4222" s="15"/>
      <c r="M4222" s="84" t="s">
        <v>3938</v>
      </c>
      <c r="N4222" s="162">
        <v>1</v>
      </c>
      <c r="O4222" s="204">
        <v>683</v>
      </c>
      <c r="P4222" s="162">
        <v>2023</v>
      </c>
    </row>
    <row r="4223" spans="1:16" ht="15.75" customHeight="1" x14ac:dyDescent="0.25">
      <c r="A4223" s="185" t="s">
        <v>4561</v>
      </c>
      <c r="B4223" s="162" t="s">
        <v>4511</v>
      </c>
      <c r="C4223" s="105">
        <v>3059668.57</v>
      </c>
      <c r="D4223" s="196"/>
      <c r="E4223" s="197"/>
      <c r="F4223" s="196"/>
      <c r="G4223" s="265">
        <v>3059668.57</v>
      </c>
      <c r="H4223" s="198">
        <v>45274</v>
      </c>
      <c r="I4223" s="102">
        <v>45387</v>
      </c>
      <c r="J4223" s="15"/>
      <c r="K4223" s="15"/>
      <c r="L4223" s="15"/>
      <c r="M4223" s="84" t="s">
        <v>3938</v>
      </c>
      <c r="N4223" s="162">
        <v>1</v>
      </c>
      <c r="O4223" s="204">
        <v>443.8</v>
      </c>
      <c r="P4223" s="162">
        <v>2023</v>
      </c>
    </row>
    <row r="4224" spans="1:16" ht="15.75" customHeight="1" x14ac:dyDescent="0.25">
      <c r="A4224" s="188" t="s">
        <v>4562</v>
      </c>
      <c r="B4224" s="162" t="s">
        <v>4217</v>
      </c>
      <c r="C4224" s="105">
        <v>3930448.37</v>
      </c>
      <c r="D4224" s="196"/>
      <c r="E4224" s="197"/>
      <c r="F4224" s="196"/>
      <c r="G4224" s="265">
        <v>3930448.37</v>
      </c>
      <c r="H4224" s="198">
        <v>45362</v>
      </c>
      <c r="I4224" s="102">
        <v>45385</v>
      </c>
      <c r="J4224" s="15"/>
      <c r="K4224" s="15"/>
      <c r="L4224" s="15"/>
      <c r="M4224" s="203" t="s">
        <v>3938</v>
      </c>
      <c r="N4224" s="162">
        <v>1</v>
      </c>
      <c r="O4224" s="204">
        <v>736</v>
      </c>
      <c r="P4224" s="162">
        <v>2024</v>
      </c>
    </row>
    <row r="4225" spans="1:15720" ht="15.75" customHeight="1" x14ac:dyDescent="0.25">
      <c r="A4225" s="188" t="s">
        <v>4563</v>
      </c>
      <c r="B4225" s="162" t="s">
        <v>4217</v>
      </c>
      <c r="C4225" s="105">
        <v>4863746.03</v>
      </c>
      <c r="D4225" s="196"/>
      <c r="E4225" s="197"/>
      <c r="F4225" s="196"/>
      <c r="G4225" s="265">
        <v>4863746.03</v>
      </c>
      <c r="H4225" s="198">
        <v>45328</v>
      </c>
      <c r="I4225" s="102">
        <v>45385</v>
      </c>
      <c r="J4225" s="15"/>
      <c r="K4225" s="15"/>
      <c r="L4225" s="15"/>
      <c r="M4225" s="203" t="s">
        <v>3938</v>
      </c>
      <c r="N4225" s="162">
        <v>1</v>
      </c>
      <c r="O4225" s="204">
        <v>942.8</v>
      </c>
      <c r="P4225" s="162">
        <v>2024</v>
      </c>
    </row>
    <row r="4226" spans="1:15720" ht="15.75" customHeight="1" x14ac:dyDescent="0.25">
      <c r="A4226" s="188" t="s">
        <v>4564</v>
      </c>
      <c r="B4226" s="162" t="s">
        <v>4217</v>
      </c>
      <c r="C4226" s="105">
        <v>2376866.4500000002</v>
      </c>
      <c r="D4226" s="196"/>
      <c r="E4226" s="197"/>
      <c r="F4226" s="196"/>
      <c r="G4226" s="265">
        <v>2376866.4500000002</v>
      </c>
      <c r="H4226" s="198">
        <v>45328</v>
      </c>
      <c r="I4226" s="102">
        <v>45385</v>
      </c>
      <c r="J4226" s="15"/>
      <c r="K4226" s="15"/>
      <c r="L4226" s="15"/>
      <c r="M4226" s="203" t="s">
        <v>3938</v>
      </c>
      <c r="N4226" s="162">
        <v>1</v>
      </c>
      <c r="O4226" s="204">
        <v>400.8</v>
      </c>
      <c r="P4226" s="162">
        <v>2024</v>
      </c>
    </row>
    <row r="4227" spans="1:15720" ht="15.75" customHeight="1" x14ac:dyDescent="0.25">
      <c r="A4227" s="188" t="s">
        <v>4565</v>
      </c>
      <c r="B4227" s="162" t="s">
        <v>4217</v>
      </c>
      <c r="C4227" s="105">
        <v>3749333.33</v>
      </c>
      <c r="D4227" s="196"/>
      <c r="E4227" s="197"/>
      <c r="F4227" s="196"/>
      <c r="G4227" s="265">
        <v>3749333.33</v>
      </c>
      <c r="H4227" s="198">
        <v>45328</v>
      </c>
      <c r="I4227" s="102">
        <v>45385</v>
      </c>
      <c r="J4227" s="15"/>
      <c r="K4227" s="15"/>
      <c r="L4227" s="15"/>
      <c r="M4227" s="203" t="s">
        <v>3938</v>
      </c>
      <c r="N4227" s="162">
        <v>1</v>
      </c>
      <c r="O4227" s="204">
        <v>714.4</v>
      </c>
      <c r="P4227" s="162">
        <v>2024</v>
      </c>
    </row>
    <row r="4228" spans="1:15720" ht="15.75" customHeight="1" x14ac:dyDescent="0.25">
      <c r="A4228" s="154" t="s">
        <v>4566</v>
      </c>
      <c r="B4228" s="162" t="s">
        <v>4195</v>
      </c>
      <c r="C4228" s="105">
        <v>3449303.88</v>
      </c>
      <c r="D4228" s="196"/>
      <c r="E4228" s="197"/>
      <c r="F4228" s="196"/>
      <c r="G4228" s="265">
        <v>3449303.88</v>
      </c>
      <c r="H4228" s="120">
        <v>45258</v>
      </c>
      <c r="I4228" s="102">
        <v>45405</v>
      </c>
      <c r="J4228" s="15"/>
      <c r="K4228" s="15"/>
      <c r="L4228" s="15"/>
      <c r="M4228" s="84" t="s">
        <v>3939</v>
      </c>
      <c r="N4228" s="162">
        <v>2</v>
      </c>
      <c r="O4228" s="101">
        <v>859.6</v>
      </c>
      <c r="P4228" s="162">
        <v>2023</v>
      </c>
    </row>
    <row r="4229" spans="1:15720" ht="15.75" customHeight="1" x14ac:dyDescent="0.25">
      <c r="A4229" s="188" t="s">
        <v>4567</v>
      </c>
      <c r="B4229" s="162" t="s">
        <v>4511</v>
      </c>
      <c r="C4229" s="105">
        <v>2832670.79</v>
      </c>
      <c r="D4229" s="196"/>
      <c r="E4229" s="197"/>
      <c r="F4229" s="196"/>
      <c r="G4229" s="265">
        <v>2832670.79</v>
      </c>
      <c r="H4229" s="198">
        <v>45267</v>
      </c>
      <c r="I4229" s="102">
        <v>45397</v>
      </c>
      <c r="J4229" s="15"/>
      <c r="K4229" s="15"/>
      <c r="L4229" s="15"/>
      <c r="M4229" s="84" t="s">
        <v>3938</v>
      </c>
      <c r="N4229" s="162">
        <v>1</v>
      </c>
      <c r="O4229" s="204">
        <v>722.94</v>
      </c>
      <c r="P4229" s="162">
        <v>2023</v>
      </c>
    </row>
    <row r="4230" spans="1:15720" ht="15.75" customHeight="1" x14ac:dyDescent="0.25">
      <c r="A4230" s="188" t="s">
        <v>4568</v>
      </c>
      <c r="B4230" s="162" t="s">
        <v>4511</v>
      </c>
      <c r="C4230" s="105">
        <v>3264283.8</v>
      </c>
      <c r="D4230" s="196"/>
      <c r="E4230" s="197"/>
      <c r="F4230" s="196"/>
      <c r="G4230" s="265">
        <v>3264283.8</v>
      </c>
      <c r="H4230" s="198">
        <v>45287</v>
      </c>
      <c r="I4230" s="102">
        <v>45397</v>
      </c>
      <c r="J4230" s="15"/>
      <c r="K4230" s="15"/>
      <c r="L4230" s="15"/>
      <c r="M4230" s="84" t="s">
        <v>3938</v>
      </c>
      <c r="N4230" s="162">
        <v>1</v>
      </c>
      <c r="O4230" s="204">
        <v>552.5</v>
      </c>
      <c r="P4230" s="162">
        <v>2023</v>
      </c>
    </row>
    <row r="4231" spans="1:15720" ht="15.75" customHeight="1" x14ac:dyDescent="0.25">
      <c r="A4231" s="264" t="s">
        <v>4569</v>
      </c>
      <c r="B4231" s="162" t="s">
        <v>2112</v>
      </c>
      <c r="C4231" s="105">
        <v>2132325.4300000002</v>
      </c>
      <c r="D4231" s="196"/>
      <c r="E4231" s="197"/>
      <c r="F4231" s="196"/>
      <c r="G4231" s="265">
        <v>2132325.4300000002</v>
      </c>
      <c r="H4231" s="198">
        <v>45350</v>
      </c>
      <c r="I4231" s="102">
        <v>45400</v>
      </c>
      <c r="J4231" s="15"/>
      <c r="K4231" s="15"/>
      <c r="L4231" s="15"/>
      <c r="M4231" s="203" t="s">
        <v>3938</v>
      </c>
      <c r="N4231" s="162">
        <v>1</v>
      </c>
      <c r="O4231" s="204">
        <v>411.5</v>
      </c>
      <c r="P4231" s="162">
        <v>2024</v>
      </c>
    </row>
    <row r="4232" spans="1:15720" ht="15.75" customHeight="1" x14ac:dyDescent="0.25">
      <c r="A4232" s="188" t="s">
        <v>4570</v>
      </c>
      <c r="B4232" s="162" t="s">
        <v>4217</v>
      </c>
      <c r="C4232" s="105">
        <v>3914834.69</v>
      </c>
      <c r="D4232" s="196"/>
      <c r="E4232" s="197"/>
      <c r="F4232" s="196"/>
      <c r="G4232" s="265">
        <v>3914834.69</v>
      </c>
      <c r="H4232" s="198">
        <v>45364</v>
      </c>
      <c r="I4232" s="102">
        <v>45386</v>
      </c>
      <c r="J4232" s="15"/>
      <c r="K4232" s="15"/>
      <c r="L4232" s="15"/>
      <c r="M4232" s="203" t="s">
        <v>3938</v>
      </c>
      <c r="N4232" s="162">
        <v>1</v>
      </c>
      <c r="O4232" s="204">
        <v>754.9</v>
      </c>
      <c r="P4232" s="162">
        <v>2024</v>
      </c>
      <c r="Q4232" s="102">
        <v>45386</v>
      </c>
      <c r="R4232" s="15"/>
      <c r="S4232" s="15"/>
      <c r="T4232" s="15"/>
      <c r="U4232" s="203" t="s">
        <v>3938</v>
      </c>
      <c r="V4232" s="162">
        <v>1</v>
      </c>
      <c r="W4232" s="204">
        <v>754.9</v>
      </c>
      <c r="X4232" s="162">
        <v>2024</v>
      </c>
      <c r="Y4232" s="188" t="s">
        <v>4570</v>
      </c>
      <c r="Z4232" s="162" t="s">
        <v>4217</v>
      </c>
      <c r="AA4232" s="105">
        <v>3914834.69</v>
      </c>
      <c r="AB4232" s="196"/>
      <c r="AC4232" s="197"/>
      <c r="AD4232" s="196"/>
      <c r="AE4232" s="265">
        <v>3914834.69</v>
      </c>
      <c r="AF4232" s="198">
        <v>45364</v>
      </c>
      <c r="AG4232" s="102">
        <v>45386</v>
      </c>
      <c r="AH4232" s="15"/>
      <c r="AI4232" s="15"/>
      <c r="AJ4232" s="15"/>
      <c r="AK4232" s="203" t="s">
        <v>3938</v>
      </c>
      <c r="AL4232" s="162">
        <v>1</v>
      </c>
      <c r="AM4232" s="204">
        <v>754.9</v>
      </c>
      <c r="AN4232" s="162">
        <v>2024</v>
      </c>
      <c r="AO4232" s="188" t="s">
        <v>4570</v>
      </c>
      <c r="AP4232" s="162" t="s">
        <v>4217</v>
      </c>
      <c r="AQ4232" s="105">
        <v>3914834.69</v>
      </c>
      <c r="AR4232" s="196"/>
      <c r="AS4232" s="197"/>
      <c r="AT4232" s="196"/>
      <c r="AU4232" s="265">
        <v>3914834.69</v>
      </c>
      <c r="AV4232" s="198">
        <v>45364</v>
      </c>
      <c r="AW4232" s="102">
        <v>45386</v>
      </c>
      <c r="AX4232" s="15"/>
      <c r="AY4232" s="15"/>
      <c r="AZ4232" s="15"/>
      <c r="BA4232" s="203" t="s">
        <v>3938</v>
      </c>
      <c r="BB4232" s="162">
        <v>1</v>
      </c>
      <c r="BC4232" s="204">
        <v>754.9</v>
      </c>
      <c r="BD4232" s="162">
        <v>2024</v>
      </c>
      <c r="BE4232" s="188" t="s">
        <v>4570</v>
      </c>
      <c r="BF4232" s="162" t="s">
        <v>4217</v>
      </c>
      <c r="BG4232" s="105">
        <v>3914834.69</v>
      </c>
      <c r="BH4232" s="196"/>
      <c r="BI4232" s="197"/>
      <c r="BJ4232" s="196"/>
      <c r="BK4232" s="265">
        <v>3914834.69</v>
      </c>
      <c r="BL4232" s="198">
        <v>45364</v>
      </c>
      <c r="BM4232" s="102">
        <v>45386</v>
      </c>
      <c r="BN4232" s="15"/>
      <c r="BO4232" s="15"/>
      <c r="BP4232" s="15"/>
      <c r="BQ4232" s="203" t="s">
        <v>3938</v>
      </c>
      <c r="BR4232" s="162">
        <v>1</v>
      </c>
      <c r="BS4232" s="204">
        <v>754.9</v>
      </c>
      <c r="BT4232" s="162">
        <v>2024</v>
      </c>
      <c r="BU4232" s="188" t="s">
        <v>4570</v>
      </c>
      <c r="BV4232" s="162" t="s">
        <v>4217</v>
      </c>
      <c r="BW4232" s="105">
        <v>3914834.69</v>
      </c>
      <c r="BX4232" s="196"/>
      <c r="BY4232" s="197"/>
      <c r="BZ4232" s="196"/>
      <c r="CA4232" s="265">
        <v>3914834.69</v>
      </c>
      <c r="CB4232" s="198">
        <v>45364</v>
      </c>
      <c r="CC4232" s="102">
        <v>45386</v>
      </c>
      <c r="CD4232" s="15"/>
      <c r="CE4232" s="15"/>
      <c r="CF4232" s="15"/>
      <c r="CG4232" s="203" t="s">
        <v>3938</v>
      </c>
      <c r="CH4232" s="162">
        <v>1</v>
      </c>
      <c r="CI4232" s="204">
        <v>754.9</v>
      </c>
      <c r="CJ4232" s="162">
        <v>2024</v>
      </c>
      <c r="CK4232" s="188" t="s">
        <v>4570</v>
      </c>
      <c r="CL4232" s="162" t="s">
        <v>4217</v>
      </c>
      <c r="CM4232" s="105">
        <v>3914834.69</v>
      </c>
      <c r="CN4232" s="196"/>
      <c r="CO4232" s="197"/>
      <c r="CP4232" s="196"/>
      <c r="CQ4232" s="265">
        <v>3914834.69</v>
      </c>
      <c r="CR4232" s="198">
        <v>45364</v>
      </c>
      <c r="CS4232" s="102">
        <v>45386</v>
      </c>
      <c r="CT4232" s="15"/>
      <c r="CU4232" s="15"/>
      <c r="CV4232" s="15"/>
      <c r="CW4232" s="203" t="s">
        <v>3938</v>
      </c>
      <c r="CX4232" s="162">
        <v>1</v>
      </c>
      <c r="CY4232" s="204">
        <v>754.9</v>
      </c>
      <c r="CZ4232" s="162">
        <v>2024</v>
      </c>
      <c r="DA4232" s="188" t="s">
        <v>4570</v>
      </c>
      <c r="DB4232" s="162" t="s">
        <v>4217</v>
      </c>
      <c r="DC4232" s="105">
        <v>3914834.69</v>
      </c>
      <c r="DD4232" s="196"/>
      <c r="DE4232" s="197"/>
      <c r="DF4232" s="196"/>
      <c r="DG4232" s="265">
        <v>3914834.69</v>
      </c>
      <c r="DH4232" s="198">
        <v>45364</v>
      </c>
      <c r="DI4232" s="102">
        <v>45386</v>
      </c>
      <c r="DJ4232" s="15"/>
      <c r="DK4232" s="15"/>
      <c r="DL4232" s="15"/>
      <c r="DM4232" s="203" t="s">
        <v>3938</v>
      </c>
      <c r="DN4232" s="162">
        <v>1</v>
      </c>
      <c r="DO4232" s="204">
        <v>754.9</v>
      </c>
      <c r="DP4232" s="162">
        <v>2024</v>
      </c>
      <c r="DQ4232" s="188" t="s">
        <v>4570</v>
      </c>
      <c r="DR4232" s="162" t="s">
        <v>4217</v>
      </c>
      <c r="DS4232" s="105">
        <v>3914834.69</v>
      </c>
      <c r="DT4232" s="196"/>
      <c r="DU4232" s="197"/>
      <c r="DV4232" s="196"/>
      <c r="DW4232" s="265">
        <v>3914834.69</v>
      </c>
      <c r="DX4232" s="198">
        <v>45364</v>
      </c>
      <c r="DY4232" s="102">
        <v>45386</v>
      </c>
      <c r="DZ4232" s="15"/>
      <c r="EA4232" s="15"/>
      <c r="EB4232" s="15"/>
      <c r="EC4232" s="203" t="s">
        <v>3938</v>
      </c>
      <c r="ED4232" s="162">
        <v>1</v>
      </c>
      <c r="EE4232" s="204">
        <v>754.9</v>
      </c>
      <c r="EF4232" s="162">
        <v>2024</v>
      </c>
      <c r="EG4232" s="188" t="s">
        <v>4570</v>
      </c>
      <c r="EH4232" s="162" t="s">
        <v>4217</v>
      </c>
      <c r="EI4232" s="105">
        <v>3914834.69</v>
      </c>
      <c r="EJ4232" s="196"/>
      <c r="EK4232" s="197"/>
      <c r="EL4232" s="196"/>
      <c r="EM4232" s="265">
        <v>3914834.69</v>
      </c>
      <c r="EN4232" s="198">
        <v>45364</v>
      </c>
      <c r="EO4232" s="102">
        <v>45386</v>
      </c>
      <c r="EP4232" s="15"/>
      <c r="EQ4232" s="15"/>
      <c r="ER4232" s="15"/>
      <c r="ES4232" s="203" t="s">
        <v>3938</v>
      </c>
      <c r="ET4232" s="162">
        <v>1</v>
      </c>
      <c r="EU4232" s="204">
        <v>754.9</v>
      </c>
      <c r="EV4232" s="162">
        <v>2024</v>
      </c>
      <c r="EW4232" s="188" t="s">
        <v>4570</v>
      </c>
      <c r="EX4232" s="162" t="s">
        <v>4217</v>
      </c>
      <c r="EY4232" s="105">
        <v>3914834.69</v>
      </c>
      <c r="EZ4232" s="196"/>
      <c r="FA4232" s="197"/>
      <c r="FB4232" s="196"/>
      <c r="FC4232" s="265">
        <v>3914834.69</v>
      </c>
      <c r="FD4232" s="198">
        <v>45364</v>
      </c>
      <c r="FE4232" s="102">
        <v>45386</v>
      </c>
      <c r="FF4232" s="15"/>
      <c r="FG4232" s="15"/>
      <c r="FH4232" s="15"/>
      <c r="FI4232" s="203" t="s">
        <v>3938</v>
      </c>
      <c r="FJ4232" s="162">
        <v>1</v>
      </c>
      <c r="FK4232" s="204">
        <v>754.9</v>
      </c>
      <c r="FL4232" s="162">
        <v>2024</v>
      </c>
      <c r="FM4232" s="188" t="s">
        <v>4570</v>
      </c>
      <c r="FN4232" s="162" t="s">
        <v>4217</v>
      </c>
      <c r="FO4232" s="105">
        <v>3914834.69</v>
      </c>
      <c r="FP4232" s="196"/>
      <c r="FQ4232" s="197"/>
      <c r="FR4232" s="196"/>
      <c r="FS4232" s="265">
        <v>3914834.69</v>
      </c>
      <c r="FT4232" s="198">
        <v>45364</v>
      </c>
      <c r="FU4232" s="102">
        <v>45386</v>
      </c>
      <c r="FV4232" s="15"/>
      <c r="FW4232" s="15"/>
      <c r="FX4232" s="15"/>
      <c r="FY4232" s="203" t="s">
        <v>3938</v>
      </c>
      <c r="FZ4232" s="162">
        <v>1</v>
      </c>
      <c r="GA4232" s="204">
        <v>754.9</v>
      </c>
      <c r="GB4232" s="162">
        <v>2024</v>
      </c>
      <c r="GC4232" s="188" t="s">
        <v>4570</v>
      </c>
      <c r="GD4232" s="162" t="s">
        <v>4217</v>
      </c>
      <c r="GE4232" s="105">
        <v>3914834.69</v>
      </c>
      <c r="GF4232" s="196"/>
      <c r="GG4232" s="197"/>
      <c r="GH4232" s="196"/>
      <c r="GI4232" s="265">
        <v>3914834.69</v>
      </c>
      <c r="GJ4232" s="198">
        <v>45364</v>
      </c>
      <c r="GK4232" s="102">
        <v>45386</v>
      </c>
      <c r="GL4232" s="15"/>
      <c r="GM4232" s="15"/>
      <c r="GN4232" s="15"/>
      <c r="GO4232" s="203" t="s">
        <v>3938</v>
      </c>
      <c r="GP4232" s="162">
        <v>1</v>
      </c>
      <c r="GQ4232" s="204">
        <v>754.9</v>
      </c>
      <c r="GR4232" s="162">
        <v>2024</v>
      </c>
      <c r="GS4232" s="188" t="s">
        <v>4570</v>
      </c>
      <c r="GT4232" s="162" t="s">
        <v>4217</v>
      </c>
      <c r="GU4232" s="105">
        <v>3914834.69</v>
      </c>
      <c r="GV4232" s="196"/>
      <c r="GW4232" s="197"/>
      <c r="GX4232" s="196"/>
      <c r="GY4232" s="265">
        <v>3914834.69</v>
      </c>
      <c r="GZ4232" s="198">
        <v>45364</v>
      </c>
      <c r="HA4232" s="102">
        <v>45386</v>
      </c>
      <c r="HB4232" s="15"/>
      <c r="HC4232" s="15"/>
      <c r="HD4232" s="15"/>
      <c r="HE4232" s="203" t="s">
        <v>3938</v>
      </c>
      <c r="HF4232" s="162">
        <v>1</v>
      </c>
      <c r="HG4232" s="204">
        <v>754.9</v>
      </c>
      <c r="HH4232" s="162">
        <v>2024</v>
      </c>
      <c r="HI4232" s="188" t="s">
        <v>4570</v>
      </c>
      <c r="HJ4232" s="162" t="s">
        <v>4217</v>
      </c>
      <c r="HK4232" s="105">
        <v>3914834.69</v>
      </c>
      <c r="HL4232" s="196"/>
      <c r="HM4232" s="197"/>
      <c r="HN4232" s="196"/>
      <c r="HO4232" s="265">
        <v>3914834.69</v>
      </c>
      <c r="HP4232" s="198">
        <v>45364</v>
      </c>
      <c r="HQ4232" s="102">
        <v>45386</v>
      </c>
      <c r="HR4232" s="15"/>
      <c r="HS4232" s="15"/>
      <c r="HT4232" s="15"/>
      <c r="HU4232" s="203" t="s">
        <v>3938</v>
      </c>
      <c r="HV4232" s="162">
        <v>1</v>
      </c>
      <c r="HW4232" s="204">
        <v>754.9</v>
      </c>
      <c r="HX4232" s="162">
        <v>2024</v>
      </c>
      <c r="HY4232" s="188" t="s">
        <v>4570</v>
      </c>
      <c r="HZ4232" s="162" t="s">
        <v>4217</v>
      </c>
      <c r="IA4232" s="105">
        <v>3914834.69</v>
      </c>
      <c r="IB4232" s="196"/>
      <c r="IC4232" s="197"/>
      <c r="ID4232" s="196"/>
      <c r="IE4232" s="265">
        <v>3914834.69</v>
      </c>
      <c r="IF4232" s="198">
        <v>45364</v>
      </c>
      <c r="IG4232" s="102">
        <v>45386</v>
      </c>
      <c r="IH4232" s="15"/>
      <c r="II4232" s="15"/>
      <c r="IJ4232" s="15"/>
      <c r="IK4232" s="203" t="s">
        <v>3938</v>
      </c>
      <c r="IL4232" s="162">
        <v>1</v>
      </c>
      <c r="IM4232" s="204">
        <v>754.9</v>
      </c>
      <c r="IN4232" s="162">
        <v>2024</v>
      </c>
      <c r="IO4232" s="188" t="s">
        <v>4570</v>
      </c>
      <c r="IP4232" s="162" t="s">
        <v>4217</v>
      </c>
      <c r="IQ4232" s="105">
        <v>3914834.69</v>
      </c>
      <c r="IR4232" s="196"/>
      <c r="IS4232" s="197"/>
      <c r="IT4232" s="196"/>
      <c r="IU4232" s="265">
        <v>3914834.69</v>
      </c>
      <c r="IV4232" s="198">
        <v>45364</v>
      </c>
      <c r="IW4232" s="102">
        <v>45386</v>
      </c>
      <c r="IX4232" s="15"/>
      <c r="IY4232" s="15"/>
      <c r="IZ4232" s="15"/>
      <c r="JA4232" s="203" t="s">
        <v>3938</v>
      </c>
      <c r="JB4232" s="162">
        <v>1</v>
      </c>
      <c r="JC4232" s="204">
        <v>754.9</v>
      </c>
      <c r="JD4232" s="162">
        <v>2024</v>
      </c>
      <c r="JE4232" s="188" t="s">
        <v>4570</v>
      </c>
      <c r="JF4232" s="162" t="s">
        <v>4217</v>
      </c>
      <c r="JG4232" s="105">
        <v>3914834.69</v>
      </c>
      <c r="JH4232" s="196"/>
      <c r="JI4232" s="197"/>
      <c r="JJ4232" s="196"/>
      <c r="JK4232" s="265">
        <v>3914834.69</v>
      </c>
      <c r="JL4232" s="198">
        <v>45364</v>
      </c>
      <c r="JM4232" s="102">
        <v>45386</v>
      </c>
      <c r="JN4232" s="15"/>
      <c r="JO4232" s="15"/>
      <c r="JP4232" s="15"/>
      <c r="JQ4232" s="203" t="s">
        <v>3938</v>
      </c>
      <c r="JR4232" s="162">
        <v>1</v>
      </c>
      <c r="JS4232" s="204">
        <v>754.9</v>
      </c>
      <c r="JT4232" s="162">
        <v>2024</v>
      </c>
      <c r="JU4232" s="188" t="s">
        <v>4570</v>
      </c>
      <c r="JV4232" s="162" t="s">
        <v>4217</v>
      </c>
      <c r="JW4232" s="105">
        <v>3914834.69</v>
      </c>
      <c r="JX4232" s="196"/>
      <c r="JY4232" s="197"/>
      <c r="JZ4232" s="196"/>
      <c r="KA4232" s="265">
        <v>3914834.69</v>
      </c>
      <c r="KB4232" s="198">
        <v>45364</v>
      </c>
      <c r="KC4232" s="102">
        <v>45386</v>
      </c>
      <c r="KD4232" s="15"/>
      <c r="KE4232" s="15"/>
      <c r="KF4232" s="15"/>
      <c r="KG4232" s="203" t="s">
        <v>3938</v>
      </c>
      <c r="KH4232" s="162">
        <v>1</v>
      </c>
      <c r="KI4232" s="204">
        <v>754.9</v>
      </c>
      <c r="KJ4232" s="162">
        <v>2024</v>
      </c>
      <c r="KK4232" s="188" t="s">
        <v>4570</v>
      </c>
      <c r="KL4232" s="162" t="s">
        <v>4217</v>
      </c>
      <c r="KM4232" s="105">
        <v>3914834.69</v>
      </c>
      <c r="KN4232" s="196"/>
      <c r="KO4232" s="197"/>
      <c r="KP4232" s="196"/>
      <c r="KQ4232" s="265">
        <v>3914834.69</v>
      </c>
      <c r="KR4232" s="198">
        <v>45364</v>
      </c>
      <c r="KS4232" s="102">
        <v>45386</v>
      </c>
      <c r="KT4232" s="15"/>
      <c r="KU4232" s="15"/>
      <c r="KV4232" s="15"/>
      <c r="KW4232" s="203" t="s">
        <v>3938</v>
      </c>
      <c r="KX4232" s="162">
        <v>1</v>
      </c>
      <c r="KY4232" s="204">
        <v>754.9</v>
      </c>
      <c r="KZ4232" s="162">
        <v>2024</v>
      </c>
      <c r="LA4232" s="188" t="s">
        <v>4570</v>
      </c>
      <c r="LB4232" s="162" t="s">
        <v>4217</v>
      </c>
      <c r="LC4232" s="105">
        <v>3914834.69</v>
      </c>
      <c r="LD4232" s="196"/>
      <c r="LE4232" s="197"/>
      <c r="LF4232" s="196"/>
      <c r="LG4232" s="265">
        <v>3914834.69</v>
      </c>
      <c r="LH4232" s="198">
        <v>45364</v>
      </c>
      <c r="LI4232" s="102">
        <v>45386</v>
      </c>
      <c r="LJ4232" s="15"/>
      <c r="LK4232" s="15"/>
      <c r="LL4232" s="15"/>
      <c r="LM4232" s="203" t="s">
        <v>3938</v>
      </c>
      <c r="LN4232" s="162">
        <v>1</v>
      </c>
      <c r="LO4232" s="204">
        <v>754.9</v>
      </c>
      <c r="LP4232" s="162">
        <v>2024</v>
      </c>
      <c r="LQ4232" s="188" t="s">
        <v>4570</v>
      </c>
      <c r="LR4232" s="162" t="s">
        <v>4217</v>
      </c>
      <c r="LS4232" s="105">
        <v>3914834.69</v>
      </c>
      <c r="LT4232" s="196"/>
      <c r="LU4232" s="197"/>
      <c r="LV4232" s="196"/>
      <c r="LW4232" s="265">
        <v>3914834.69</v>
      </c>
      <c r="LX4232" s="198">
        <v>45364</v>
      </c>
      <c r="LY4232" s="102">
        <v>45386</v>
      </c>
      <c r="LZ4232" s="15"/>
      <c r="MA4232" s="15"/>
      <c r="MB4232" s="15"/>
      <c r="MC4232" s="203" t="s">
        <v>3938</v>
      </c>
      <c r="MD4232" s="162">
        <v>1</v>
      </c>
      <c r="ME4232" s="204">
        <v>754.9</v>
      </c>
      <c r="MF4232" s="162">
        <v>2024</v>
      </c>
      <c r="MG4232" s="188" t="s">
        <v>4570</v>
      </c>
      <c r="MH4232" s="162" t="s">
        <v>4217</v>
      </c>
      <c r="MI4232" s="105">
        <v>3914834.69</v>
      </c>
      <c r="MJ4232" s="196"/>
      <c r="MK4232" s="197"/>
      <c r="ML4232" s="196"/>
      <c r="MM4232" s="265">
        <v>3914834.69</v>
      </c>
      <c r="MN4232" s="198">
        <v>45364</v>
      </c>
      <c r="MO4232" s="102">
        <v>45386</v>
      </c>
      <c r="MP4232" s="15"/>
      <c r="MQ4232" s="15"/>
      <c r="MR4232" s="15"/>
      <c r="MS4232" s="203" t="s">
        <v>3938</v>
      </c>
      <c r="MT4232" s="162">
        <v>1</v>
      </c>
      <c r="MU4232" s="204">
        <v>754.9</v>
      </c>
      <c r="MV4232" s="162">
        <v>2024</v>
      </c>
      <c r="MW4232" s="188" t="s">
        <v>4570</v>
      </c>
      <c r="MX4232" s="162" t="s">
        <v>4217</v>
      </c>
      <c r="MY4232" s="105">
        <v>3914834.69</v>
      </c>
      <c r="MZ4232" s="196"/>
      <c r="NA4232" s="197"/>
      <c r="NB4232" s="196"/>
      <c r="NC4232" s="265">
        <v>3914834.69</v>
      </c>
      <c r="ND4232" s="198">
        <v>45364</v>
      </c>
      <c r="NE4232" s="102">
        <v>45386</v>
      </c>
      <c r="NF4232" s="15"/>
      <c r="NG4232" s="15"/>
      <c r="NH4232" s="15"/>
      <c r="NI4232" s="203" t="s">
        <v>3938</v>
      </c>
      <c r="NJ4232" s="162">
        <v>1</v>
      </c>
      <c r="NK4232" s="204">
        <v>754.9</v>
      </c>
      <c r="NL4232" s="162">
        <v>2024</v>
      </c>
      <c r="NM4232" s="188" t="s">
        <v>4570</v>
      </c>
      <c r="NN4232" s="162" t="s">
        <v>4217</v>
      </c>
      <c r="NO4232" s="105">
        <v>3914834.69</v>
      </c>
      <c r="NP4232" s="196"/>
      <c r="NQ4232" s="197"/>
      <c r="NR4232" s="196"/>
      <c r="NS4232" s="265">
        <v>3914834.69</v>
      </c>
      <c r="NT4232" s="198">
        <v>45364</v>
      </c>
      <c r="NU4232" s="102">
        <v>45386</v>
      </c>
      <c r="NV4232" s="15"/>
      <c r="NW4232" s="15"/>
      <c r="NX4232" s="15"/>
      <c r="NY4232" s="203" t="s">
        <v>3938</v>
      </c>
      <c r="NZ4232" s="162">
        <v>1</v>
      </c>
      <c r="OA4232" s="204">
        <v>754.9</v>
      </c>
      <c r="OB4232" s="162">
        <v>2024</v>
      </c>
      <c r="OC4232" s="188" t="s">
        <v>4570</v>
      </c>
      <c r="OD4232" s="162" t="s">
        <v>4217</v>
      </c>
      <c r="OE4232" s="105">
        <v>3914834.69</v>
      </c>
      <c r="OF4232" s="196"/>
      <c r="OG4232" s="197"/>
      <c r="OH4232" s="196"/>
      <c r="OI4232" s="265">
        <v>3914834.69</v>
      </c>
      <c r="OJ4232" s="198">
        <v>45364</v>
      </c>
      <c r="OK4232" s="102">
        <v>45386</v>
      </c>
      <c r="OL4232" s="15"/>
      <c r="OM4232" s="15"/>
      <c r="ON4232" s="15"/>
      <c r="OO4232" s="203" t="s">
        <v>3938</v>
      </c>
      <c r="OP4232" s="162">
        <v>1</v>
      </c>
      <c r="OQ4232" s="204">
        <v>754.9</v>
      </c>
      <c r="OR4232" s="162">
        <v>2024</v>
      </c>
      <c r="OS4232" s="188" t="s">
        <v>4570</v>
      </c>
      <c r="OT4232" s="162" t="s">
        <v>4217</v>
      </c>
      <c r="OU4232" s="105">
        <v>3914834.69</v>
      </c>
      <c r="OV4232" s="196"/>
      <c r="OW4232" s="197"/>
      <c r="OX4232" s="196"/>
      <c r="OY4232" s="265">
        <v>3914834.69</v>
      </c>
      <c r="OZ4232" s="198">
        <v>45364</v>
      </c>
      <c r="PA4232" s="102">
        <v>45386</v>
      </c>
      <c r="PB4232" s="15"/>
      <c r="PC4232" s="15"/>
      <c r="PD4232" s="15"/>
      <c r="PE4232" s="203" t="s">
        <v>3938</v>
      </c>
      <c r="PF4232" s="162">
        <v>1</v>
      </c>
      <c r="PG4232" s="204">
        <v>754.9</v>
      </c>
      <c r="PH4232" s="162">
        <v>2024</v>
      </c>
      <c r="PI4232" s="188" t="s">
        <v>4570</v>
      </c>
      <c r="PJ4232" s="162" t="s">
        <v>4217</v>
      </c>
      <c r="PK4232" s="105">
        <v>3914834.69</v>
      </c>
      <c r="PL4232" s="196"/>
      <c r="PM4232" s="197"/>
      <c r="PN4232" s="196"/>
      <c r="PO4232" s="265">
        <v>3914834.69</v>
      </c>
      <c r="PP4232" s="198">
        <v>45364</v>
      </c>
      <c r="PQ4232" s="102">
        <v>45386</v>
      </c>
      <c r="PR4232" s="15"/>
      <c r="PS4232" s="15"/>
      <c r="PT4232" s="15"/>
      <c r="PU4232" s="203" t="s">
        <v>3938</v>
      </c>
      <c r="PV4232" s="162">
        <v>1</v>
      </c>
      <c r="PW4232" s="204">
        <v>754.9</v>
      </c>
      <c r="PX4232" s="162">
        <v>2024</v>
      </c>
      <c r="PY4232" s="188" t="s">
        <v>4570</v>
      </c>
      <c r="PZ4232" s="162" t="s">
        <v>4217</v>
      </c>
      <c r="QA4232" s="105">
        <v>3914834.69</v>
      </c>
      <c r="QB4232" s="196"/>
      <c r="QC4232" s="197"/>
      <c r="QD4232" s="196"/>
      <c r="QE4232" s="265">
        <v>3914834.69</v>
      </c>
      <c r="QF4232" s="198">
        <v>45364</v>
      </c>
      <c r="QG4232" s="102">
        <v>45386</v>
      </c>
      <c r="QH4232" s="15"/>
      <c r="QI4232" s="15"/>
      <c r="QJ4232" s="15"/>
      <c r="QK4232" s="203" t="s">
        <v>3938</v>
      </c>
      <c r="QL4232" s="162">
        <v>1</v>
      </c>
      <c r="QM4232" s="204">
        <v>754.9</v>
      </c>
      <c r="QN4232" s="162">
        <v>2024</v>
      </c>
      <c r="QO4232" s="188" t="s">
        <v>4570</v>
      </c>
      <c r="QP4232" s="162" t="s">
        <v>4217</v>
      </c>
      <c r="QQ4232" s="105">
        <v>3914834.69</v>
      </c>
      <c r="QR4232" s="196"/>
      <c r="QS4232" s="197"/>
      <c r="QT4232" s="196"/>
      <c r="QU4232" s="265">
        <v>3914834.69</v>
      </c>
      <c r="QV4232" s="198">
        <v>45364</v>
      </c>
      <c r="QW4232" s="102">
        <v>45386</v>
      </c>
      <c r="QX4232" s="15"/>
      <c r="QY4232" s="15"/>
      <c r="QZ4232" s="15"/>
      <c r="RA4232" s="203" t="s">
        <v>3938</v>
      </c>
      <c r="RB4232" s="162">
        <v>1</v>
      </c>
      <c r="RC4232" s="204">
        <v>754.9</v>
      </c>
      <c r="RD4232" s="162">
        <v>2024</v>
      </c>
      <c r="RE4232" s="188" t="s">
        <v>4570</v>
      </c>
      <c r="RF4232" s="162" t="s">
        <v>4217</v>
      </c>
      <c r="RG4232" s="105">
        <v>3914834.69</v>
      </c>
      <c r="RH4232" s="196"/>
      <c r="RI4232" s="197"/>
      <c r="RJ4232" s="196"/>
      <c r="RK4232" s="265">
        <v>3914834.69</v>
      </c>
      <c r="RL4232" s="198">
        <v>45364</v>
      </c>
      <c r="RM4232" s="102">
        <v>45386</v>
      </c>
      <c r="RN4232" s="15"/>
      <c r="RO4232" s="15"/>
      <c r="RP4232" s="15"/>
      <c r="RQ4232" s="203" t="s">
        <v>3938</v>
      </c>
      <c r="RR4232" s="162">
        <v>1</v>
      </c>
      <c r="RS4232" s="204">
        <v>754.9</v>
      </c>
      <c r="RT4232" s="162">
        <v>2024</v>
      </c>
      <c r="RU4232" s="188" t="s">
        <v>4570</v>
      </c>
      <c r="RV4232" s="162" t="s">
        <v>4217</v>
      </c>
      <c r="RW4232" s="105">
        <v>3914834.69</v>
      </c>
      <c r="RX4232" s="196"/>
      <c r="RY4232" s="197"/>
      <c r="RZ4232" s="196"/>
      <c r="SA4232" s="265">
        <v>3914834.69</v>
      </c>
      <c r="SB4232" s="198">
        <v>45364</v>
      </c>
      <c r="SC4232" s="102">
        <v>45386</v>
      </c>
      <c r="SD4232" s="15"/>
      <c r="SE4232" s="15"/>
      <c r="SF4232" s="15"/>
      <c r="SG4232" s="203" t="s">
        <v>3938</v>
      </c>
      <c r="SH4232" s="162">
        <v>1</v>
      </c>
      <c r="SI4232" s="204">
        <v>754.9</v>
      </c>
      <c r="SJ4232" s="162">
        <v>2024</v>
      </c>
      <c r="SK4232" s="188" t="s">
        <v>4570</v>
      </c>
      <c r="SL4232" s="162" t="s">
        <v>4217</v>
      </c>
      <c r="SM4232" s="105">
        <v>3914834.69</v>
      </c>
      <c r="SN4232" s="196"/>
      <c r="SO4232" s="197"/>
      <c r="SP4232" s="196"/>
      <c r="SQ4232" s="265">
        <v>3914834.69</v>
      </c>
      <c r="SR4232" s="198">
        <v>45364</v>
      </c>
      <c r="SS4232" s="102">
        <v>45386</v>
      </c>
      <c r="ST4232" s="15"/>
      <c r="SU4232" s="15"/>
      <c r="SV4232" s="15"/>
      <c r="SW4232" s="203" t="s">
        <v>3938</v>
      </c>
      <c r="SX4232" s="162">
        <v>1</v>
      </c>
      <c r="SY4232" s="204">
        <v>754.9</v>
      </c>
      <c r="SZ4232" s="162">
        <v>2024</v>
      </c>
      <c r="TA4232" s="188" t="s">
        <v>4570</v>
      </c>
      <c r="TB4232" s="162" t="s">
        <v>4217</v>
      </c>
      <c r="TC4232" s="105">
        <v>3914834.69</v>
      </c>
      <c r="TD4232" s="196"/>
      <c r="TE4232" s="197"/>
      <c r="TF4232" s="196"/>
      <c r="TG4232" s="265">
        <v>3914834.69</v>
      </c>
      <c r="TH4232" s="198">
        <v>45364</v>
      </c>
      <c r="TI4232" s="102">
        <v>45386</v>
      </c>
      <c r="TJ4232" s="15"/>
      <c r="TK4232" s="15"/>
      <c r="TL4232" s="15"/>
      <c r="TM4232" s="203" t="s">
        <v>3938</v>
      </c>
      <c r="TN4232" s="162">
        <v>1</v>
      </c>
      <c r="TO4232" s="204">
        <v>754.9</v>
      </c>
      <c r="TP4232" s="162">
        <v>2024</v>
      </c>
      <c r="TQ4232" s="188" t="s">
        <v>4570</v>
      </c>
      <c r="TR4232" s="162" t="s">
        <v>4217</v>
      </c>
      <c r="TS4232" s="105">
        <v>3914834.69</v>
      </c>
      <c r="TT4232" s="196"/>
      <c r="TU4232" s="197"/>
      <c r="TV4232" s="196"/>
      <c r="TW4232" s="265">
        <v>3914834.69</v>
      </c>
      <c r="TX4232" s="198">
        <v>45364</v>
      </c>
      <c r="TY4232" s="102">
        <v>45386</v>
      </c>
      <c r="TZ4232" s="15"/>
      <c r="UA4232" s="15"/>
      <c r="UB4232" s="15"/>
      <c r="UC4232" s="203" t="s">
        <v>3938</v>
      </c>
      <c r="UD4232" s="162">
        <v>1</v>
      </c>
      <c r="UE4232" s="204">
        <v>754.9</v>
      </c>
      <c r="UF4232" s="162">
        <v>2024</v>
      </c>
      <c r="UG4232" s="188" t="s">
        <v>4570</v>
      </c>
      <c r="UH4232" s="162" t="s">
        <v>4217</v>
      </c>
      <c r="UI4232" s="105">
        <v>3914834.69</v>
      </c>
      <c r="UJ4232" s="196"/>
      <c r="UK4232" s="197"/>
      <c r="UL4232" s="196"/>
      <c r="UM4232" s="265">
        <v>3914834.69</v>
      </c>
      <c r="UN4232" s="198">
        <v>45364</v>
      </c>
      <c r="UO4232" s="102">
        <v>45386</v>
      </c>
      <c r="UP4232" s="15"/>
      <c r="UQ4232" s="15"/>
      <c r="UR4232" s="15"/>
      <c r="US4232" s="203" t="s">
        <v>3938</v>
      </c>
      <c r="UT4232" s="162">
        <v>1</v>
      </c>
      <c r="UU4232" s="204">
        <v>754.9</v>
      </c>
      <c r="UV4232" s="162">
        <v>2024</v>
      </c>
      <c r="UW4232" s="188" t="s">
        <v>4570</v>
      </c>
      <c r="UX4232" s="162" t="s">
        <v>4217</v>
      </c>
      <c r="UY4232" s="105">
        <v>3914834.69</v>
      </c>
      <c r="UZ4232" s="196"/>
      <c r="VA4232" s="197"/>
      <c r="VB4232" s="196"/>
      <c r="VC4232" s="265">
        <v>3914834.69</v>
      </c>
      <c r="VD4232" s="198">
        <v>45364</v>
      </c>
      <c r="VE4232" s="102">
        <v>45386</v>
      </c>
      <c r="VF4232" s="15"/>
      <c r="VG4232" s="15"/>
      <c r="VH4232" s="15"/>
      <c r="VI4232" s="203" t="s">
        <v>3938</v>
      </c>
      <c r="VJ4232" s="162">
        <v>1</v>
      </c>
      <c r="VK4232" s="204">
        <v>754.9</v>
      </c>
      <c r="VL4232" s="162">
        <v>2024</v>
      </c>
      <c r="VM4232" s="188" t="s">
        <v>4570</v>
      </c>
      <c r="VN4232" s="162" t="s">
        <v>4217</v>
      </c>
      <c r="VO4232" s="105">
        <v>3914834.69</v>
      </c>
      <c r="VP4232" s="196"/>
      <c r="VQ4232" s="197"/>
      <c r="VR4232" s="196"/>
      <c r="VS4232" s="265">
        <v>3914834.69</v>
      </c>
      <c r="VT4232" s="198">
        <v>45364</v>
      </c>
      <c r="VU4232" s="102">
        <v>45386</v>
      </c>
      <c r="VV4232" s="15"/>
      <c r="VW4232" s="15"/>
      <c r="VX4232" s="15"/>
      <c r="VY4232" s="203" t="s">
        <v>3938</v>
      </c>
      <c r="VZ4232" s="162">
        <v>1</v>
      </c>
      <c r="WA4232" s="204">
        <v>754.9</v>
      </c>
      <c r="WB4232" s="162">
        <v>2024</v>
      </c>
      <c r="WC4232" s="188" t="s">
        <v>4570</v>
      </c>
      <c r="WD4232" s="162" t="s">
        <v>4217</v>
      </c>
      <c r="WE4232" s="105">
        <v>3914834.69</v>
      </c>
      <c r="WF4232" s="196"/>
      <c r="WG4232" s="197"/>
      <c r="WH4232" s="196"/>
      <c r="WI4232" s="265">
        <v>3914834.69</v>
      </c>
      <c r="WJ4232" s="198">
        <v>45364</v>
      </c>
      <c r="WK4232" s="102">
        <v>45386</v>
      </c>
      <c r="WL4232" s="15"/>
      <c r="WM4232" s="15"/>
      <c r="WN4232" s="15"/>
      <c r="WO4232" s="203" t="s">
        <v>3938</v>
      </c>
      <c r="WP4232" s="162">
        <v>1</v>
      </c>
      <c r="WQ4232" s="204">
        <v>754.9</v>
      </c>
      <c r="WR4232" s="162">
        <v>2024</v>
      </c>
      <c r="WS4232" s="188" t="s">
        <v>4570</v>
      </c>
      <c r="WT4232" s="162" t="s">
        <v>4217</v>
      </c>
      <c r="WU4232" s="105">
        <v>3914834.69</v>
      </c>
      <c r="WV4232" s="196"/>
      <c r="WW4232" s="197"/>
      <c r="WX4232" s="196"/>
      <c r="WY4232" s="265">
        <v>3914834.69</v>
      </c>
      <c r="WZ4232" s="198">
        <v>45364</v>
      </c>
      <c r="XA4232" s="102">
        <v>45386</v>
      </c>
      <c r="XB4232" s="15"/>
      <c r="XC4232" s="15"/>
      <c r="XD4232" s="15"/>
      <c r="XE4232" s="203" t="s">
        <v>3938</v>
      </c>
      <c r="XF4232" s="162">
        <v>1</v>
      </c>
      <c r="XG4232" s="204">
        <v>754.9</v>
      </c>
      <c r="XH4232" s="162">
        <v>2024</v>
      </c>
      <c r="XI4232" s="188" t="s">
        <v>4570</v>
      </c>
      <c r="XJ4232" s="162" t="s">
        <v>4217</v>
      </c>
      <c r="XK4232" s="105">
        <v>3914834.69</v>
      </c>
      <c r="XL4232" s="196"/>
      <c r="XM4232" s="197"/>
      <c r="XN4232" s="196"/>
      <c r="XO4232" s="265">
        <v>3914834.69</v>
      </c>
      <c r="XP4232" s="198">
        <v>45364</v>
      </c>
      <c r="XQ4232" s="102">
        <v>45386</v>
      </c>
      <c r="XR4232" s="15"/>
      <c r="XS4232" s="15"/>
      <c r="XT4232" s="15"/>
      <c r="XU4232" s="203" t="s">
        <v>3938</v>
      </c>
      <c r="XV4232" s="162">
        <v>1</v>
      </c>
      <c r="XW4232" s="204">
        <v>754.9</v>
      </c>
      <c r="XX4232" s="162">
        <v>2024</v>
      </c>
      <c r="XY4232" s="188" t="s">
        <v>4570</v>
      </c>
      <c r="XZ4232" s="162" t="s">
        <v>4217</v>
      </c>
      <c r="YA4232" s="105">
        <v>3914834.69</v>
      </c>
      <c r="YB4232" s="196"/>
      <c r="YC4232" s="197"/>
      <c r="YD4232" s="196"/>
      <c r="YE4232" s="265">
        <v>3914834.69</v>
      </c>
      <c r="YF4232" s="198">
        <v>45364</v>
      </c>
      <c r="YG4232" s="102">
        <v>45386</v>
      </c>
      <c r="YH4232" s="15"/>
      <c r="YI4232" s="15"/>
      <c r="YJ4232" s="15"/>
      <c r="YK4232" s="203" t="s">
        <v>3938</v>
      </c>
      <c r="YL4232" s="162">
        <v>1</v>
      </c>
      <c r="YM4232" s="204">
        <v>754.9</v>
      </c>
      <c r="YN4232" s="162">
        <v>2024</v>
      </c>
      <c r="YO4232" s="188" t="s">
        <v>4570</v>
      </c>
      <c r="YP4232" s="162" t="s">
        <v>4217</v>
      </c>
      <c r="YQ4232" s="105">
        <v>3914834.69</v>
      </c>
      <c r="YR4232" s="196"/>
      <c r="YS4232" s="197"/>
      <c r="YT4232" s="196"/>
      <c r="YU4232" s="265">
        <v>3914834.69</v>
      </c>
      <c r="YV4232" s="198">
        <v>45364</v>
      </c>
      <c r="YW4232" s="102">
        <v>45386</v>
      </c>
      <c r="YX4232" s="15"/>
      <c r="YY4232" s="15"/>
      <c r="YZ4232" s="15"/>
      <c r="ZA4232" s="203" t="s">
        <v>3938</v>
      </c>
      <c r="ZB4232" s="162">
        <v>1</v>
      </c>
      <c r="ZC4232" s="204">
        <v>754.9</v>
      </c>
      <c r="ZD4232" s="162">
        <v>2024</v>
      </c>
      <c r="ZE4232" s="188" t="s">
        <v>4570</v>
      </c>
      <c r="ZF4232" s="162" t="s">
        <v>4217</v>
      </c>
      <c r="ZG4232" s="105">
        <v>3914834.69</v>
      </c>
      <c r="ZH4232" s="196"/>
      <c r="ZI4232" s="197"/>
      <c r="ZJ4232" s="196"/>
      <c r="ZK4232" s="265">
        <v>3914834.69</v>
      </c>
      <c r="ZL4232" s="198">
        <v>45364</v>
      </c>
      <c r="ZM4232" s="102">
        <v>45386</v>
      </c>
      <c r="ZN4232" s="15"/>
      <c r="ZO4232" s="15"/>
      <c r="ZP4232" s="15"/>
      <c r="ZQ4232" s="203" t="s">
        <v>3938</v>
      </c>
      <c r="ZR4232" s="162">
        <v>1</v>
      </c>
      <c r="ZS4232" s="204">
        <v>754.9</v>
      </c>
      <c r="ZT4232" s="162">
        <v>2024</v>
      </c>
      <c r="ZU4232" s="188" t="s">
        <v>4570</v>
      </c>
      <c r="ZV4232" s="162" t="s">
        <v>4217</v>
      </c>
      <c r="ZW4232" s="105">
        <v>3914834.69</v>
      </c>
      <c r="ZX4232" s="196"/>
      <c r="ZY4232" s="197"/>
      <c r="ZZ4232" s="196"/>
      <c r="AAA4232" s="265">
        <v>3914834.69</v>
      </c>
      <c r="AAB4232" s="198">
        <v>45364</v>
      </c>
      <c r="AAC4232" s="102">
        <v>45386</v>
      </c>
      <c r="AAD4232" s="15"/>
      <c r="AAE4232" s="15"/>
      <c r="AAF4232" s="15"/>
      <c r="AAG4232" s="203" t="s">
        <v>3938</v>
      </c>
      <c r="AAH4232" s="162">
        <v>1</v>
      </c>
      <c r="AAI4232" s="204">
        <v>754.9</v>
      </c>
      <c r="AAJ4232" s="162">
        <v>2024</v>
      </c>
      <c r="AAK4232" s="188" t="s">
        <v>4570</v>
      </c>
      <c r="AAL4232" s="162" t="s">
        <v>4217</v>
      </c>
      <c r="AAM4232" s="105">
        <v>3914834.69</v>
      </c>
      <c r="AAN4232" s="196"/>
      <c r="AAO4232" s="197"/>
      <c r="AAP4232" s="196"/>
      <c r="AAQ4232" s="265">
        <v>3914834.69</v>
      </c>
      <c r="AAR4232" s="198">
        <v>45364</v>
      </c>
      <c r="AAS4232" s="102">
        <v>45386</v>
      </c>
      <c r="AAT4232" s="15"/>
      <c r="AAU4232" s="15"/>
      <c r="AAV4232" s="15"/>
      <c r="AAW4232" s="203" t="s">
        <v>3938</v>
      </c>
      <c r="AAX4232" s="162">
        <v>1</v>
      </c>
      <c r="AAY4232" s="204">
        <v>754.9</v>
      </c>
      <c r="AAZ4232" s="162">
        <v>2024</v>
      </c>
      <c r="ABA4232" s="188" t="s">
        <v>4570</v>
      </c>
      <c r="ABB4232" s="162" t="s">
        <v>4217</v>
      </c>
      <c r="ABC4232" s="105">
        <v>3914834.69</v>
      </c>
      <c r="ABD4232" s="196"/>
      <c r="ABE4232" s="197"/>
      <c r="ABF4232" s="196"/>
      <c r="ABG4232" s="265">
        <v>3914834.69</v>
      </c>
      <c r="ABH4232" s="198">
        <v>45364</v>
      </c>
      <c r="ABI4232" s="102">
        <v>45386</v>
      </c>
      <c r="ABJ4232" s="15"/>
      <c r="ABK4232" s="15"/>
      <c r="ABL4232" s="15"/>
      <c r="ABM4232" s="203" t="s">
        <v>3938</v>
      </c>
      <c r="ABN4232" s="162">
        <v>1</v>
      </c>
      <c r="ABO4232" s="204">
        <v>754.9</v>
      </c>
      <c r="ABP4232" s="162">
        <v>2024</v>
      </c>
      <c r="ABQ4232" s="188" t="s">
        <v>4570</v>
      </c>
      <c r="ABR4232" s="162" t="s">
        <v>4217</v>
      </c>
      <c r="ABS4232" s="105">
        <v>3914834.69</v>
      </c>
      <c r="ABT4232" s="196"/>
      <c r="ABU4232" s="197"/>
      <c r="ABV4232" s="196"/>
      <c r="ABW4232" s="265">
        <v>3914834.69</v>
      </c>
      <c r="ABX4232" s="198">
        <v>45364</v>
      </c>
      <c r="ABY4232" s="102">
        <v>45386</v>
      </c>
      <c r="ABZ4232" s="15"/>
      <c r="ACA4232" s="15"/>
      <c r="ACB4232" s="15"/>
      <c r="ACC4232" s="203" t="s">
        <v>3938</v>
      </c>
      <c r="ACD4232" s="162">
        <v>1</v>
      </c>
      <c r="ACE4232" s="204">
        <v>754.9</v>
      </c>
      <c r="ACF4232" s="162">
        <v>2024</v>
      </c>
      <c r="ACG4232" s="188" t="s">
        <v>4570</v>
      </c>
      <c r="ACH4232" s="162" t="s">
        <v>4217</v>
      </c>
      <c r="ACI4232" s="105">
        <v>3914834.69</v>
      </c>
      <c r="ACJ4232" s="196"/>
      <c r="ACK4232" s="197"/>
      <c r="ACL4232" s="196"/>
      <c r="ACM4232" s="265">
        <v>3914834.69</v>
      </c>
      <c r="ACN4232" s="198">
        <v>45364</v>
      </c>
      <c r="ACO4232" s="102">
        <v>45386</v>
      </c>
      <c r="ACP4232" s="15"/>
      <c r="ACQ4232" s="15"/>
      <c r="ACR4232" s="15"/>
      <c r="ACS4232" s="203" t="s">
        <v>3938</v>
      </c>
      <c r="ACT4232" s="162">
        <v>1</v>
      </c>
      <c r="ACU4232" s="204">
        <v>754.9</v>
      </c>
      <c r="ACV4232" s="162">
        <v>2024</v>
      </c>
      <c r="ACW4232" s="188" t="s">
        <v>4570</v>
      </c>
      <c r="ACX4232" s="162" t="s">
        <v>4217</v>
      </c>
      <c r="ACY4232" s="105">
        <v>3914834.69</v>
      </c>
      <c r="ACZ4232" s="196"/>
      <c r="ADA4232" s="197"/>
      <c r="ADB4232" s="196"/>
      <c r="ADC4232" s="265">
        <v>3914834.69</v>
      </c>
      <c r="ADD4232" s="198">
        <v>45364</v>
      </c>
      <c r="ADE4232" s="102">
        <v>45386</v>
      </c>
      <c r="ADF4232" s="15"/>
      <c r="ADG4232" s="15"/>
      <c r="ADH4232" s="15"/>
      <c r="ADI4232" s="203" t="s">
        <v>3938</v>
      </c>
      <c r="ADJ4232" s="162">
        <v>1</v>
      </c>
      <c r="ADK4232" s="204">
        <v>754.9</v>
      </c>
      <c r="ADL4232" s="162">
        <v>2024</v>
      </c>
      <c r="ADM4232" s="188" t="s">
        <v>4570</v>
      </c>
      <c r="ADN4232" s="162" t="s">
        <v>4217</v>
      </c>
      <c r="ADO4232" s="105">
        <v>3914834.69</v>
      </c>
      <c r="ADP4232" s="196"/>
      <c r="ADQ4232" s="197"/>
      <c r="ADR4232" s="196"/>
      <c r="ADS4232" s="265">
        <v>3914834.69</v>
      </c>
      <c r="ADT4232" s="198">
        <v>45364</v>
      </c>
      <c r="ADU4232" s="102">
        <v>45386</v>
      </c>
      <c r="ADV4232" s="15"/>
      <c r="ADW4232" s="15"/>
      <c r="ADX4232" s="15"/>
      <c r="ADY4232" s="203" t="s">
        <v>3938</v>
      </c>
      <c r="ADZ4232" s="162">
        <v>1</v>
      </c>
      <c r="AEA4232" s="204">
        <v>754.9</v>
      </c>
      <c r="AEB4232" s="162">
        <v>2024</v>
      </c>
      <c r="AEC4232" s="188" t="s">
        <v>4570</v>
      </c>
      <c r="AED4232" s="162" t="s">
        <v>4217</v>
      </c>
      <c r="AEE4232" s="105">
        <v>3914834.69</v>
      </c>
      <c r="AEF4232" s="196"/>
      <c r="AEG4232" s="197"/>
      <c r="AEH4232" s="196"/>
      <c r="AEI4232" s="265">
        <v>3914834.69</v>
      </c>
      <c r="AEJ4232" s="198">
        <v>45364</v>
      </c>
      <c r="AEK4232" s="102">
        <v>45386</v>
      </c>
      <c r="AEL4232" s="15"/>
      <c r="AEM4232" s="15"/>
      <c r="AEN4232" s="15"/>
      <c r="AEO4232" s="203" t="s">
        <v>3938</v>
      </c>
      <c r="AEP4232" s="162">
        <v>1</v>
      </c>
      <c r="AEQ4232" s="204">
        <v>754.9</v>
      </c>
      <c r="AER4232" s="162">
        <v>2024</v>
      </c>
      <c r="AES4232" s="188" t="s">
        <v>4570</v>
      </c>
      <c r="AET4232" s="162" t="s">
        <v>4217</v>
      </c>
      <c r="AEU4232" s="105">
        <v>3914834.69</v>
      </c>
      <c r="AEV4232" s="196"/>
      <c r="AEW4232" s="197"/>
      <c r="AEX4232" s="196"/>
      <c r="AEY4232" s="265">
        <v>3914834.69</v>
      </c>
      <c r="AEZ4232" s="198">
        <v>45364</v>
      </c>
      <c r="AFA4232" s="102">
        <v>45386</v>
      </c>
      <c r="AFB4232" s="15"/>
      <c r="AFC4232" s="15"/>
      <c r="AFD4232" s="15"/>
      <c r="AFE4232" s="203" t="s">
        <v>3938</v>
      </c>
      <c r="AFF4232" s="162">
        <v>1</v>
      </c>
      <c r="AFG4232" s="204">
        <v>754.9</v>
      </c>
      <c r="AFH4232" s="162">
        <v>2024</v>
      </c>
      <c r="AFI4232" s="188" t="s">
        <v>4570</v>
      </c>
      <c r="AFJ4232" s="162" t="s">
        <v>4217</v>
      </c>
      <c r="AFK4232" s="105">
        <v>3914834.69</v>
      </c>
      <c r="AFL4232" s="196"/>
      <c r="AFM4232" s="197"/>
      <c r="AFN4232" s="196"/>
      <c r="AFO4232" s="265">
        <v>3914834.69</v>
      </c>
      <c r="AFP4232" s="198">
        <v>45364</v>
      </c>
      <c r="AFQ4232" s="102">
        <v>45386</v>
      </c>
      <c r="AFR4232" s="15"/>
      <c r="AFS4232" s="15"/>
      <c r="AFT4232" s="15"/>
      <c r="AFU4232" s="203" t="s">
        <v>3938</v>
      </c>
      <c r="AFV4232" s="162">
        <v>1</v>
      </c>
      <c r="AFW4232" s="204">
        <v>754.9</v>
      </c>
      <c r="AFX4232" s="162">
        <v>2024</v>
      </c>
      <c r="AFY4232" s="188" t="s">
        <v>4570</v>
      </c>
      <c r="AFZ4232" s="162" t="s">
        <v>4217</v>
      </c>
      <c r="AGA4232" s="105">
        <v>3914834.69</v>
      </c>
      <c r="AGB4232" s="196"/>
      <c r="AGC4232" s="197"/>
      <c r="AGD4232" s="196"/>
      <c r="AGE4232" s="265">
        <v>3914834.69</v>
      </c>
      <c r="AGF4232" s="198">
        <v>45364</v>
      </c>
      <c r="AGG4232" s="102">
        <v>45386</v>
      </c>
      <c r="AGH4232" s="15"/>
      <c r="AGI4232" s="15"/>
      <c r="AGJ4232" s="15"/>
      <c r="AGK4232" s="203" t="s">
        <v>3938</v>
      </c>
      <c r="AGL4232" s="162">
        <v>1</v>
      </c>
      <c r="AGM4232" s="204">
        <v>754.9</v>
      </c>
      <c r="AGN4232" s="162">
        <v>2024</v>
      </c>
      <c r="AGO4232" s="188" t="s">
        <v>4570</v>
      </c>
      <c r="AGP4232" s="162" t="s">
        <v>4217</v>
      </c>
      <c r="AGQ4232" s="105">
        <v>3914834.69</v>
      </c>
      <c r="AGR4232" s="196"/>
      <c r="AGS4232" s="197"/>
      <c r="AGT4232" s="196"/>
      <c r="AGU4232" s="265">
        <v>3914834.69</v>
      </c>
      <c r="AGV4232" s="198">
        <v>45364</v>
      </c>
      <c r="AGW4232" s="102">
        <v>45386</v>
      </c>
      <c r="AGX4232" s="15"/>
      <c r="AGY4232" s="15"/>
      <c r="AGZ4232" s="15"/>
      <c r="AHA4232" s="203" t="s">
        <v>3938</v>
      </c>
      <c r="AHB4232" s="162">
        <v>1</v>
      </c>
      <c r="AHC4232" s="204">
        <v>754.9</v>
      </c>
      <c r="AHD4232" s="162">
        <v>2024</v>
      </c>
      <c r="AHE4232" s="188" t="s">
        <v>4570</v>
      </c>
      <c r="AHF4232" s="162" t="s">
        <v>4217</v>
      </c>
      <c r="AHG4232" s="105">
        <v>3914834.69</v>
      </c>
      <c r="AHH4232" s="196"/>
      <c r="AHI4232" s="197"/>
      <c r="AHJ4232" s="196"/>
      <c r="AHK4232" s="265">
        <v>3914834.69</v>
      </c>
      <c r="AHL4232" s="198">
        <v>45364</v>
      </c>
      <c r="AHM4232" s="102">
        <v>45386</v>
      </c>
      <c r="AHN4232" s="15"/>
      <c r="AHO4232" s="15"/>
      <c r="AHP4232" s="15"/>
      <c r="AHQ4232" s="203" t="s">
        <v>3938</v>
      </c>
      <c r="AHR4232" s="162">
        <v>1</v>
      </c>
      <c r="AHS4232" s="204">
        <v>754.9</v>
      </c>
      <c r="AHT4232" s="162">
        <v>2024</v>
      </c>
      <c r="AHU4232" s="188" t="s">
        <v>4570</v>
      </c>
      <c r="AHV4232" s="162" t="s">
        <v>4217</v>
      </c>
      <c r="AHW4232" s="105">
        <v>3914834.69</v>
      </c>
      <c r="AHX4232" s="196"/>
      <c r="AHY4232" s="197"/>
      <c r="AHZ4232" s="196"/>
      <c r="AIA4232" s="265">
        <v>3914834.69</v>
      </c>
      <c r="AIB4232" s="198">
        <v>45364</v>
      </c>
      <c r="AIC4232" s="102">
        <v>45386</v>
      </c>
      <c r="AID4232" s="15"/>
      <c r="AIE4232" s="15"/>
      <c r="AIF4232" s="15"/>
      <c r="AIG4232" s="203" t="s">
        <v>3938</v>
      </c>
      <c r="AIH4232" s="162">
        <v>1</v>
      </c>
      <c r="AII4232" s="204">
        <v>754.9</v>
      </c>
      <c r="AIJ4232" s="162">
        <v>2024</v>
      </c>
      <c r="AIK4232" s="188" t="s">
        <v>4570</v>
      </c>
      <c r="AIL4232" s="162" t="s">
        <v>4217</v>
      </c>
      <c r="AIM4232" s="105">
        <v>3914834.69</v>
      </c>
      <c r="AIN4232" s="196"/>
      <c r="AIO4232" s="197"/>
      <c r="AIP4232" s="196"/>
      <c r="AIQ4232" s="265">
        <v>3914834.69</v>
      </c>
      <c r="AIR4232" s="198">
        <v>45364</v>
      </c>
      <c r="AIS4232" s="102">
        <v>45386</v>
      </c>
      <c r="AIT4232" s="15"/>
      <c r="AIU4232" s="15"/>
      <c r="AIV4232" s="15"/>
      <c r="AIW4232" s="203" t="s">
        <v>3938</v>
      </c>
      <c r="AIX4232" s="162">
        <v>1</v>
      </c>
      <c r="AIY4232" s="204">
        <v>754.9</v>
      </c>
      <c r="AIZ4232" s="162">
        <v>2024</v>
      </c>
      <c r="AJA4232" s="188" t="s">
        <v>4570</v>
      </c>
      <c r="AJB4232" s="162" t="s">
        <v>4217</v>
      </c>
      <c r="AJC4232" s="105">
        <v>3914834.69</v>
      </c>
      <c r="AJD4232" s="196"/>
      <c r="AJE4232" s="197"/>
      <c r="AJF4232" s="196"/>
      <c r="AJG4232" s="265">
        <v>3914834.69</v>
      </c>
      <c r="AJH4232" s="198">
        <v>45364</v>
      </c>
      <c r="AJI4232" s="102">
        <v>45386</v>
      </c>
      <c r="AJJ4232" s="15"/>
      <c r="AJK4232" s="15"/>
      <c r="AJL4232" s="15"/>
      <c r="AJM4232" s="203" t="s">
        <v>3938</v>
      </c>
      <c r="AJN4232" s="162">
        <v>1</v>
      </c>
      <c r="AJO4232" s="204">
        <v>754.9</v>
      </c>
      <c r="AJP4232" s="162">
        <v>2024</v>
      </c>
      <c r="AJQ4232" s="188" t="s">
        <v>4570</v>
      </c>
      <c r="AJR4232" s="162" t="s">
        <v>4217</v>
      </c>
      <c r="AJS4232" s="105">
        <v>3914834.69</v>
      </c>
      <c r="AJT4232" s="196"/>
      <c r="AJU4232" s="197"/>
      <c r="AJV4232" s="196"/>
      <c r="AJW4232" s="265">
        <v>3914834.69</v>
      </c>
      <c r="AJX4232" s="198">
        <v>45364</v>
      </c>
      <c r="AJY4232" s="102">
        <v>45386</v>
      </c>
      <c r="AJZ4232" s="15"/>
      <c r="AKA4232" s="15"/>
      <c r="AKB4232" s="15"/>
      <c r="AKC4232" s="203" t="s">
        <v>3938</v>
      </c>
      <c r="AKD4232" s="162">
        <v>1</v>
      </c>
      <c r="AKE4232" s="204">
        <v>754.9</v>
      </c>
      <c r="AKF4232" s="162">
        <v>2024</v>
      </c>
      <c r="AKG4232" s="188" t="s">
        <v>4570</v>
      </c>
      <c r="AKH4232" s="162" t="s">
        <v>4217</v>
      </c>
      <c r="AKI4232" s="105">
        <v>3914834.69</v>
      </c>
      <c r="AKJ4232" s="196"/>
      <c r="AKK4232" s="197"/>
      <c r="AKL4232" s="196"/>
      <c r="AKM4232" s="265">
        <v>3914834.69</v>
      </c>
      <c r="AKN4232" s="198">
        <v>45364</v>
      </c>
      <c r="AKO4232" s="102">
        <v>45386</v>
      </c>
      <c r="AKP4232" s="15"/>
      <c r="AKQ4232" s="15"/>
      <c r="AKR4232" s="15"/>
      <c r="AKS4232" s="203" t="s">
        <v>3938</v>
      </c>
      <c r="AKT4232" s="162">
        <v>1</v>
      </c>
      <c r="AKU4232" s="204">
        <v>754.9</v>
      </c>
      <c r="AKV4232" s="162">
        <v>2024</v>
      </c>
      <c r="AKW4232" s="188" t="s">
        <v>4570</v>
      </c>
      <c r="AKX4232" s="162" t="s">
        <v>4217</v>
      </c>
      <c r="AKY4232" s="105">
        <v>3914834.69</v>
      </c>
      <c r="AKZ4232" s="196"/>
      <c r="ALA4232" s="197"/>
      <c r="ALB4232" s="196"/>
      <c r="ALC4232" s="265">
        <v>3914834.69</v>
      </c>
      <c r="ALD4232" s="198">
        <v>45364</v>
      </c>
      <c r="ALE4232" s="102">
        <v>45386</v>
      </c>
      <c r="ALF4232" s="15"/>
      <c r="ALG4232" s="15"/>
      <c r="ALH4232" s="15"/>
      <c r="ALI4232" s="203" t="s">
        <v>3938</v>
      </c>
      <c r="ALJ4232" s="162">
        <v>1</v>
      </c>
      <c r="ALK4232" s="204">
        <v>754.9</v>
      </c>
      <c r="ALL4232" s="162">
        <v>2024</v>
      </c>
      <c r="ALM4232" s="188" t="s">
        <v>4570</v>
      </c>
      <c r="ALN4232" s="162" t="s">
        <v>4217</v>
      </c>
      <c r="ALO4232" s="105">
        <v>3914834.69</v>
      </c>
      <c r="ALP4232" s="196"/>
      <c r="ALQ4232" s="197"/>
      <c r="ALR4232" s="196"/>
      <c r="ALS4232" s="265">
        <v>3914834.69</v>
      </c>
      <c r="ALT4232" s="198">
        <v>45364</v>
      </c>
      <c r="ALU4232" s="102">
        <v>45386</v>
      </c>
      <c r="ALV4232" s="15"/>
      <c r="ALW4232" s="15"/>
      <c r="ALX4232" s="15"/>
      <c r="ALY4232" s="203" t="s">
        <v>3938</v>
      </c>
      <c r="ALZ4232" s="162">
        <v>1</v>
      </c>
      <c r="AMA4232" s="204">
        <v>754.9</v>
      </c>
      <c r="AMB4232" s="162">
        <v>2024</v>
      </c>
      <c r="AMC4232" s="188" t="s">
        <v>4570</v>
      </c>
      <c r="AMD4232" s="162" t="s">
        <v>4217</v>
      </c>
      <c r="AME4232" s="105">
        <v>3914834.69</v>
      </c>
      <c r="AMF4232" s="196"/>
      <c r="AMG4232" s="197"/>
      <c r="AMH4232" s="196"/>
      <c r="AMI4232" s="265">
        <v>3914834.69</v>
      </c>
      <c r="AMJ4232" s="198">
        <v>45364</v>
      </c>
      <c r="AMK4232" s="102">
        <v>45386</v>
      </c>
      <c r="AML4232" s="15"/>
      <c r="AMM4232" s="15"/>
      <c r="AMN4232" s="15"/>
      <c r="AMO4232" s="203" t="s">
        <v>3938</v>
      </c>
      <c r="AMP4232" s="162">
        <v>1</v>
      </c>
      <c r="AMQ4232" s="204">
        <v>754.9</v>
      </c>
      <c r="AMR4232" s="162">
        <v>2024</v>
      </c>
      <c r="AMS4232" s="188" t="s">
        <v>4570</v>
      </c>
      <c r="AMT4232" s="162" t="s">
        <v>4217</v>
      </c>
      <c r="AMU4232" s="105">
        <v>3914834.69</v>
      </c>
      <c r="AMV4232" s="196"/>
      <c r="AMW4232" s="197"/>
      <c r="AMX4232" s="196"/>
      <c r="AMY4232" s="265">
        <v>3914834.69</v>
      </c>
      <c r="AMZ4232" s="198">
        <v>45364</v>
      </c>
      <c r="ANA4232" s="102">
        <v>45386</v>
      </c>
      <c r="ANB4232" s="15"/>
      <c r="ANC4232" s="15"/>
      <c r="AND4232" s="15"/>
      <c r="ANE4232" s="203" t="s">
        <v>3938</v>
      </c>
      <c r="ANF4232" s="162">
        <v>1</v>
      </c>
      <c r="ANG4232" s="204">
        <v>754.9</v>
      </c>
      <c r="ANH4232" s="162">
        <v>2024</v>
      </c>
      <c r="ANI4232" s="188" t="s">
        <v>4570</v>
      </c>
      <c r="ANJ4232" s="162" t="s">
        <v>4217</v>
      </c>
      <c r="ANK4232" s="105">
        <v>3914834.69</v>
      </c>
      <c r="ANL4232" s="196"/>
      <c r="ANM4232" s="197"/>
      <c r="ANN4232" s="196"/>
      <c r="ANO4232" s="265">
        <v>3914834.69</v>
      </c>
      <c r="ANP4232" s="198">
        <v>45364</v>
      </c>
      <c r="ANQ4232" s="102">
        <v>45386</v>
      </c>
      <c r="ANR4232" s="15"/>
      <c r="ANS4232" s="15"/>
      <c r="ANT4232" s="15"/>
      <c r="ANU4232" s="203" t="s">
        <v>3938</v>
      </c>
      <c r="ANV4232" s="162">
        <v>1</v>
      </c>
      <c r="ANW4232" s="204">
        <v>754.9</v>
      </c>
      <c r="ANX4232" s="162">
        <v>2024</v>
      </c>
      <c r="ANY4232" s="188" t="s">
        <v>4570</v>
      </c>
      <c r="ANZ4232" s="162" t="s">
        <v>4217</v>
      </c>
      <c r="AOA4232" s="105">
        <v>3914834.69</v>
      </c>
      <c r="AOB4232" s="196"/>
      <c r="AOC4232" s="197"/>
      <c r="AOD4232" s="196"/>
      <c r="AOE4232" s="265">
        <v>3914834.69</v>
      </c>
      <c r="AOF4232" s="198">
        <v>45364</v>
      </c>
      <c r="AOG4232" s="102">
        <v>45386</v>
      </c>
      <c r="AOH4232" s="15"/>
      <c r="AOI4232" s="15"/>
      <c r="AOJ4232" s="15"/>
      <c r="AOK4232" s="203" t="s">
        <v>3938</v>
      </c>
      <c r="AOL4232" s="162">
        <v>1</v>
      </c>
      <c r="AOM4232" s="204">
        <v>754.9</v>
      </c>
      <c r="AON4232" s="162">
        <v>2024</v>
      </c>
      <c r="AOO4232" s="188" t="s">
        <v>4570</v>
      </c>
      <c r="AOP4232" s="162" t="s">
        <v>4217</v>
      </c>
      <c r="AOQ4232" s="105">
        <v>3914834.69</v>
      </c>
      <c r="AOR4232" s="196"/>
      <c r="AOS4232" s="197"/>
      <c r="AOT4232" s="196"/>
      <c r="AOU4232" s="265">
        <v>3914834.69</v>
      </c>
      <c r="AOV4232" s="198">
        <v>45364</v>
      </c>
      <c r="AOW4232" s="102">
        <v>45386</v>
      </c>
      <c r="AOX4232" s="15"/>
      <c r="AOY4232" s="15"/>
      <c r="AOZ4232" s="15"/>
      <c r="APA4232" s="203" t="s">
        <v>3938</v>
      </c>
      <c r="APB4232" s="162">
        <v>1</v>
      </c>
      <c r="APC4232" s="204">
        <v>754.9</v>
      </c>
      <c r="APD4232" s="162">
        <v>2024</v>
      </c>
      <c r="APE4232" s="188" t="s">
        <v>4570</v>
      </c>
      <c r="APF4232" s="162" t="s">
        <v>4217</v>
      </c>
      <c r="APG4232" s="105">
        <v>3914834.69</v>
      </c>
      <c r="APH4232" s="196"/>
      <c r="API4232" s="197"/>
      <c r="APJ4232" s="196"/>
      <c r="APK4232" s="265">
        <v>3914834.69</v>
      </c>
      <c r="APL4232" s="198">
        <v>45364</v>
      </c>
      <c r="APM4232" s="102">
        <v>45386</v>
      </c>
      <c r="APN4232" s="15"/>
      <c r="APO4232" s="15"/>
      <c r="APP4232" s="15"/>
      <c r="APQ4232" s="203" t="s">
        <v>3938</v>
      </c>
      <c r="APR4232" s="162">
        <v>1</v>
      </c>
      <c r="APS4232" s="204">
        <v>754.9</v>
      </c>
      <c r="APT4232" s="162">
        <v>2024</v>
      </c>
      <c r="APU4232" s="188" t="s">
        <v>4570</v>
      </c>
      <c r="APV4232" s="162" t="s">
        <v>4217</v>
      </c>
      <c r="APW4232" s="105">
        <v>3914834.69</v>
      </c>
      <c r="APX4232" s="196"/>
      <c r="APY4232" s="197"/>
      <c r="APZ4232" s="196"/>
      <c r="AQA4232" s="265">
        <v>3914834.69</v>
      </c>
      <c r="AQB4232" s="198">
        <v>45364</v>
      </c>
      <c r="AQC4232" s="102">
        <v>45386</v>
      </c>
      <c r="AQD4232" s="15"/>
      <c r="AQE4232" s="15"/>
      <c r="AQF4232" s="15"/>
      <c r="AQG4232" s="203" t="s">
        <v>3938</v>
      </c>
      <c r="AQH4232" s="162">
        <v>1</v>
      </c>
      <c r="AQI4232" s="204">
        <v>754.9</v>
      </c>
      <c r="AQJ4232" s="162">
        <v>2024</v>
      </c>
      <c r="AQK4232" s="188" t="s">
        <v>4570</v>
      </c>
      <c r="AQL4232" s="162" t="s">
        <v>4217</v>
      </c>
      <c r="AQM4232" s="105">
        <v>3914834.69</v>
      </c>
      <c r="AQN4232" s="196"/>
      <c r="AQO4232" s="197"/>
      <c r="AQP4232" s="196"/>
      <c r="AQQ4232" s="265">
        <v>3914834.69</v>
      </c>
      <c r="AQR4232" s="198">
        <v>45364</v>
      </c>
      <c r="AQS4232" s="102">
        <v>45386</v>
      </c>
      <c r="AQT4232" s="15"/>
      <c r="AQU4232" s="15"/>
      <c r="AQV4232" s="15"/>
      <c r="AQW4232" s="203" t="s">
        <v>3938</v>
      </c>
      <c r="AQX4232" s="162">
        <v>1</v>
      </c>
      <c r="AQY4232" s="204">
        <v>754.9</v>
      </c>
      <c r="AQZ4232" s="162">
        <v>2024</v>
      </c>
      <c r="ARA4232" s="188" t="s">
        <v>4570</v>
      </c>
      <c r="ARB4232" s="162" t="s">
        <v>4217</v>
      </c>
      <c r="ARC4232" s="105">
        <v>3914834.69</v>
      </c>
      <c r="ARD4232" s="196"/>
      <c r="ARE4232" s="197"/>
      <c r="ARF4232" s="196"/>
      <c r="ARG4232" s="265">
        <v>3914834.69</v>
      </c>
      <c r="ARH4232" s="198">
        <v>45364</v>
      </c>
      <c r="ARI4232" s="102">
        <v>45386</v>
      </c>
      <c r="ARJ4232" s="15"/>
      <c r="ARK4232" s="15"/>
      <c r="ARL4232" s="15"/>
      <c r="ARM4232" s="203" t="s">
        <v>3938</v>
      </c>
      <c r="ARN4232" s="162">
        <v>1</v>
      </c>
      <c r="ARO4232" s="204">
        <v>754.9</v>
      </c>
      <c r="ARP4232" s="162">
        <v>2024</v>
      </c>
      <c r="ARQ4232" s="188" t="s">
        <v>4570</v>
      </c>
      <c r="ARR4232" s="162" t="s">
        <v>4217</v>
      </c>
      <c r="ARS4232" s="105">
        <v>3914834.69</v>
      </c>
      <c r="ART4232" s="196"/>
      <c r="ARU4232" s="197"/>
      <c r="ARV4232" s="196"/>
      <c r="ARW4232" s="265">
        <v>3914834.69</v>
      </c>
      <c r="ARX4232" s="198">
        <v>45364</v>
      </c>
      <c r="ARY4232" s="102">
        <v>45386</v>
      </c>
      <c r="ARZ4232" s="15"/>
      <c r="ASA4232" s="15"/>
      <c r="ASB4232" s="15"/>
      <c r="ASC4232" s="203" t="s">
        <v>3938</v>
      </c>
      <c r="ASD4232" s="162">
        <v>1</v>
      </c>
      <c r="ASE4232" s="204">
        <v>754.9</v>
      </c>
      <c r="ASF4232" s="162">
        <v>2024</v>
      </c>
      <c r="ASG4232" s="188" t="s">
        <v>4570</v>
      </c>
      <c r="ASH4232" s="162" t="s">
        <v>4217</v>
      </c>
      <c r="ASI4232" s="105">
        <v>3914834.69</v>
      </c>
      <c r="ASJ4232" s="196"/>
      <c r="ASK4232" s="197"/>
      <c r="ASL4232" s="196"/>
      <c r="ASM4232" s="265">
        <v>3914834.69</v>
      </c>
      <c r="ASN4232" s="198">
        <v>45364</v>
      </c>
      <c r="ASO4232" s="102">
        <v>45386</v>
      </c>
      <c r="ASP4232" s="15"/>
      <c r="ASQ4232" s="15"/>
      <c r="ASR4232" s="15"/>
      <c r="ASS4232" s="203" t="s">
        <v>3938</v>
      </c>
      <c r="AST4232" s="162">
        <v>1</v>
      </c>
      <c r="ASU4232" s="204">
        <v>754.9</v>
      </c>
      <c r="ASV4232" s="162">
        <v>2024</v>
      </c>
      <c r="ASW4232" s="188" t="s">
        <v>4570</v>
      </c>
      <c r="ASX4232" s="162" t="s">
        <v>4217</v>
      </c>
      <c r="ASY4232" s="105">
        <v>3914834.69</v>
      </c>
      <c r="ASZ4232" s="196"/>
      <c r="ATA4232" s="197"/>
      <c r="ATB4232" s="196"/>
      <c r="ATC4232" s="265">
        <v>3914834.69</v>
      </c>
      <c r="ATD4232" s="198">
        <v>45364</v>
      </c>
      <c r="ATE4232" s="102">
        <v>45386</v>
      </c>
      <c r="ATF4232" s="15"/>
      <c r="ATG4232" s="15"/>
      <c r="ATH4232" s="15"/>
      <c r="ATI4232" s="203" t="s">
        <v>3938</v>
      </c>
      <c r="ATJ4232" s="162">
        <v>1</v>
      </c>
      <c r="ATK4232" s="204">
        <v>754.9</v>
      </c>
      <c r="ATL4232" s="162">
        <v>2024</v>
      </c>
      <c r="ATM4232" s="188" t="s">
        <v>4570</v>
      </c>
      <c r="ATN4232" s="162" t="s">
        <v>4217</v>
      </c>
      <c r="ATO4232" s="105">
        <v>3914834.69</v>
      </c>
      <c r="ATP4232" s="196"/>
      <c r="ATQ4232" s="197"/>
      <c r="ATR4232" s="196"/>
      <c r="ATS4232" s="265">
        <v>3914834.69</v>
      </c>
      <c r="ATT4232" s="198">
        <v>45364</v>
      </c>
      <c r="ATU4232" s="102">
        <v>45386</v>
      </c>
      <c r="ATV4232" s="15"/>
      <c r="ATW4232" s="15"/>
      <c r="ATX4232" s="15"/>
      <c r="ATY4232" s="203" t="s">
        <v>3938</v>
      </c>
      <c r="ATZ4232" s="162">
        <v>1</v>
      </c>
      <c r="AUA4232" s="204">
        <v>754.9</v>
      </c>
      <c r="AUB4232" s="162">
        <v>2024</v>
      </c>
      <c r="AUC4232" s="188" t="s">
        <v>4570</v>
      </c>
      <c r="AUD4232" s="162" t="s">
        <v>4217</v>
      </c>
      <c r="AUE4232" s="105">
        <v>3914834.69</v>
      </c>
      <c r="AUF4232" s="196"/>
      <c r="AUG4232" s="197"/>
      <c r="AUH4232" s="196"/>
      <c r="AUI4232" s="265">
        <v>3914834.69</v>
      </c>
      <c r="AUJ4232" s="198">
        <v>45364</v>
      </c>
      <c r="AUK4232" s="102">
        <v>45386</v>
      </c>
      <c r="AUL4232" s="15"/>
      <c r="AUM4232" s="15"/>
      <c r="AUN4232" s="15"/>
      <c r="AUO4232" s="203" t="s">
        <v>3938</v>
      </c>
      <c r="AUP4232" s="162">
        <v>1</v>
      </c>
      <c r="AUQ4232" s="204">
        <v>754.9</v>
      </c>
      <c r="AUR4232" s="162">
        <v>2024</v>
      </c>
      <c r="AUS4232" s="188" t="s">
        <v>4570</v>
      </c>
      <c r="AUT4232" s="162" t="s">
        <v>4217</v>
      </c>
      <c r="AUU4232" s="105">
        <v>3914834.69</v>
      </c>
      <c r="AUV4232" s="196"/>
      <c r="AUW4232" s="197"/>
      <c r="AUX4232" s="196"/>
      <c r="AUY4232" s="265">
        <v>3914834.69</v>
      </c>
      <c r="AUZ4232" s="198">
        <v>45364</v>
      </c>
      <c r="AVA4232" s="102">
        <v>45386</v>
      </c>
      <c r="AVB4232" s="15"/>
      <c r="AVC4232" s="15"/>
      <c r="AVD4232" s="15"/>
      <c r="AVE4232" s="203" t="s">
        <v>3938</v>
      </c>
      <c r="AVF4232" s="162">
        <v>1</v>
      </c>
      <c r="AVG4232" s="204">
        <v>754.9</v>
      </c>
      <c r="AVH4232" s="162">
        <v>2024</v>
      </c>
      <c r="AVI4232" s="188" t="s">
        <v>4570</v>
      </c>
      <c r="AVJ4232" s="162" t="s">
        <v>4217</v>
      </c>
      <c r="AVK4232" s="105">
        <v>3914834.69</v>
      </c>
      <c r="AVL4232" s="196"/>
      <c r="AVM4232" s="197"/>
      <c r="AVN4232" s="196"/>
      <c r="AVO4232" s="265">
        <v>3914834.69</v>
      </c>
      <c r="AVP4232" s="198">
        <v>45364</v>
      </c>
      <c r="AVQ4232" s="102">
        <v>45386</v>
      </c>
      <c r="AVR4232" s="15"/>
      <c r="AVS4232" s="15"/>
      <c r="AVT4232" s="15"/>
      <c r="AVU4232" s="203" t="s">
        <v>3938</v>
      </c>
      <c r="AVV4232" s="162">
        <v>1</v>
      </c>
      <c r="AVW4232" s="204">
        <v>754.9</v>
      </c>
      <c r="AVX4232" s="162">
        <v>2024</v>
      </c>
      <c r="AVY4232" s="188" t="s">
        <v>4570</v>
      </c>
      <c r="AVZ4232" s="162" t="s">
        <v>4217</v>
      </c>
      <c r="AWA4232" s="105">
        <v>3914834.69</v>
      </c>
      <c r="AWB4232" s="196"/>
      <c r="AWC4232" s="197"/>
      <c r="AWD4232" s="196"/>
      <c r="AWE4232" s="265">
        <v>3914834.69</v>
      </c>
      <c r="AWF4232" s="198">
        <v>45364</v>
      </c>
      <c r="AWG4232" s="102">
        <v>45386</v>
      </c>
      <c r="AWH4232" s="15"/>
      <c r="AWI4232" s="15"/>
      <c r="AWJ4232" s="15"/>
      <c r="AWK4232" s="203" t="s">
        <v>3938</v>
      </c>
      <c r="AWL4232" s="162">
        <v>1</v>
      </c>
      <c r="AWM4232" s="204">
        <v>754.9</v>
      </c>
      <c r="AWN4232" s="162">
        <v>2024</v>
      </c>
      <c r="AWO4232" s="188" t="s">
        <v>4570</v>
      </c>
      <c r="AWP4232" s="162" t="s">
        <v>4217</v>
      </c>
      <c r="AWQ4232" s="105">
        <v>3914834.69</v>
      </c>
      <c r="AWR4232" s="196"/>
      <c r="AWS4232" s="197"/>
      <c r="AWT4232" s="196"/>
      <c r="AWU4232" s="265">
        <v>3914834.69</v>
      </c>
      <c r="AWV4232" s="198">
        <v>45364</v>
      </c>
      <c r="AWW4232" s="102">
        <v>45386</v>
      </c>
      <c r="AWX4232" s="15"/>
      <c r="AWY4232" s="15"/>
      <c r="AWZ4232" s="15"/>
      <c r="AXA4232" s="203" t="s">
        <v>3938</v>
      </c>
      <c r="AXB4232" s="162">
        <v>1</v>
      </c>
      <c r="AXC4232" s="204">
        <v>754.9</v>
      </c>
      <c r="AXD4232" s="162">
        <v>2024</v>
      </c>
      <c r="AXE4232" s="188" t="s">
        <v>4570</v>
      </c>
      <c r="AXF4232" s="162" t="s">
        <v>4217</v>
      </c>
      <c r="AXG4232" s="105">
        <v>3914834.69</v>
      </c>
      <c r="AXH4232" s="196"/>
      <c r="AXI4232" s="197"/>
      <c r="AXJ4232" s="196"/>
      <c r="AXK4232" s="265">
        <v>3914834.69</v>
      </c>
      <c r="AXL4232" s="198">
        <v>45364</v>
      </c>
      <c r="AXM4232" s="102">
        <v>45386</v>
      </c>
      <c r="AXN4232" s="15"/>
      <c r="AXO4232" s="15"/>
      <c r="AXP4232" s="15"/>
      <c r="AXQ4232" s="203" t="s">
        <v>3938</v>
      </c>
      <c r="AXR4232" s="162">
        <v>1</v>
      </c>
      <c r="AXS4232" s="204">
        <v>754.9</v>
      </c>
      <c r="AXT4232" s="162">
        <v>2024</v>
      </c>
      <c r="AXU4232" s="188" t="s">
        <v>4570</v>
      </c>
      <c r="AXV4232" s="162" t="s">
        <v>4217</v>
      </c>
      <c r="AXW4232" s="105">
        <v>3914834.69</v>
      </c>
      <c r="AXX4232" s="196"/>
      <c r="AXY4232" s="197"/>
      <c r="AXZ4232" s="196"/>
      <c r="AYA4232" s="265">
        <v>3914834.69</v>
      </c>
      <c r="AYB4232" s="198">
        <v>45364</v>
      </c>
      <c r="AYC4232" s="102">
        <v>45386</v>
      </c>
      <c r="AYD4232" s="15"/>
      <c r="AYE4232" s="15"/>
      <c r="AYF4232" s="15"/>
      <c r="AYG4232" s="203" t="s">
        <v>3938</v>
      </c>
      <c r="AYH4232" s="162">
        <v>1</v>
      </c>
      <c r="AYI4232" s="204">
        <v>754.9</v>
      </c>
      <c r="AYJ4232" s="162">
        <v>2024</v>
      </c>
      <c r="AYK4232" s="188" t="s">
        <v>4570</v>
      </c>
      <c r="AYL4232" s="162" t="s">
        <v>4217</v>
      </c>
      <c r="AYM4232" s="105">
        <v>3914834.69</v>
      </c>
      <c r="AYN4232" s="196"/>
      <c r="AYO4232" s="197"/>
      <c r="AYP4232" s="196"/>
      <c r="AYQ4232" s="265">
        <v>3914834.69</v>
      </c>
      <c r="AYR4232" s="198">
        <v>45364</v>
      </c>
      <c r="AYS4232" s="102">
        <v>45386</v>
      </c>
      <c r="AYT4232" s="15"/>
      <c r="AYU4232" s="15"/>
      <c r="AYV4232" s="15"/>
      <c r="AYW4232" s="203" t="s">
        <v>3938</v>
      </c>
      <c r="AYX4232" s="162">
        <v>1</v>
      </c>
      <c r="AYY4232" s="204">
        <v>754.9</v>
      </c>
      <c r="AYZ4232" s="162">
        <v>2024</v>
      </c>
      <c r="AZA4232" s="188" t="s">
        <v>4570</v>
      </c>
      <c r="AZB4232" s="162" t="s">
        <v>4217</v>
      </c>
      <c r="AZC4232" s="105">
        <v>3914834.69</v>
      </c>
      <c r="AZD4232" s="196"/>
      <c r="AZE4232" s="197"/>
      <c r="AZF4232" s="196"/>
      <c r="AZG4232" s="265">
        <v>3914834.69</v>
      </c>
      <c r="AZH4232" s="198">
        <v>45364</v>
      </c>
      <c r="AZI4232" s="102">
        <v>45386</v>
      </c>
      <c r="AZJ4232" s="15"/>
      <c r="AZK4232" s="15"/>
      <c r="AZL4232" s="15"/>
      <c r="AZM4232" s="203" t="s">
        <v>3938</v>
      </c>
      <c r="AZN4232" s="162">
        <v>1</v>
      </c>
      <c r="AZO4232" s="204">
        <v>754.9</v>
      </c>
      <c r="AZP4232" s="162">
        <v>2024</v>
      </c>
      <c r="AZQ4232" s="188" t="s">
        <v>4570</v>
      </c>
      <c r="AZR4232" s="162" t="s">
        <v>4217</v>
      </c>
      <c r="AZS4232" s="105">
        <v>3914834.69</v>
      </c>
      <c r="AZT4232" s="196"/>
      <c r="AZU4232" s="197"/>
      <c r="AZV4232" s="196"/>
      <c r="AZW4232" s="265">
        <v>3914834.69</v>
      </c>
      <c r="AZX4232" s="198">
        <v>45364</v>
      </c>
      <c r="AZY4232" s="102">
        <v>45386</v>
      </c>
      <c r="AZZ4232" s="15"/>
      <c r="BAA4232" s="15"/>
      <c r="BAB4232" s="15"/>
      <c r="BAC4232" s="203" t="s">
        <v>3938</v>
      </c>
      <c r="BAD4232" s="162">
        <v>1</v>
      </c>
      <c r="BAE4232" s="204">
        <v>754.9</v>
      </c>
      <c r="BAF4232" s="162">
        <v>2024</v>
      </c>
      <c r="BAG4232" s="188" t="s">
        <v>4570</v>
      </c>
      <c r="BAH4232" s="162" t="s">
        <v>4217</v>
      </c>
      <c r="BAI4232" s="105">
        <v>3914834.69</v>
      </c>
      <c r="BAJ4232" s="196"/>
      <c r="BAK4232" s="197"/>
      <c r="BAL4232" s="196"/>
      <c r="BAM4232" s="265">
        <v>3914834.69</v>
      </c>
      <c r="BAN4232" s="198">
        <v>45364</v>
      </c>
      <c r="BAO4232" s="102">
        <v>45386</v>
      </c>
      <c r="BAP4232" s="15"/>
      <c r="BAQ4232" s="15"/>
      <c r="BAR4232" s="15"/>
      <c r="BAS4232" s="203" t="s">
        <v>3938</v>
      </c>
      <c r="BAT4232" s="162">
        <v>1</v>
      </c>
      <c r="BAU4232" s="204">
        <v>754.9</v>
      </c>
      <c r="BAV4232" s="162">
        <v>2024</v>
      </c>
      <c r="BAW4232" s="188" t="s">
        <v>4570</v>
      </c>
      <c r="BAX4232" s="162" t="s">
        <v>4217</v>
      </c>
      <c r="BAY4232" s="105">
        <v>3914834.69</v>
      </c>
      <c r="BAZ4232" s="196"/>
      <c r="BBA4232" s="197"/>
      <c r="BBB4232" s="196"/>
      <c r="BBC4232" s="265">
        <v>3914834.69</v>
      </c>
      <c r="BBD4232" s="198">
        <v>45364</v>
      </c>
      <c r="BBE4232" s="102">
        <v>45386</v>
      </c>
      <c r="BBF4232" s="15"/>
      <c r="BBG4232" s="15"/>
      <c r="BBH4232" s="15"/>
      <c r="BBI4232" s="203" t="s">
        <v>3938</v>
      </c>
      <c r="BBJ4232" s="162">
        <v>1</v>
      </c>
      <c r="BBK4232" s="204">
        <v>754.9</v>
      </c>
      <c r="BBL4232" s="162">
        <v>2024</v>
      </c>
      <c r="BBM4232" s="188" t="s">
        <v>4570</v>
      </c>
      <c r="BBN4232" s="162" t="s">
        <v>4217</v>
      </c>
      <c r="BBO4232" s="105">
        <v>3914834.69</v>
      </c>
      <c r="BBP4232" s="196"/>
      <c r="BBQ4232" s="197"/>
      <c r="BBR4232" s="196"/>
      <c r="BBS4232" s="265">
        <v>3914834.69</v>
      </c>
      <c r="BBT4232" s="198">
        <v>45364</v>
      </c>
      <c r="BBU4232" s="102">
        <v>45386</v>
      </c>
      <c r="BBV4232" s="15"/>
      <c r="BBW4232" s="15"/>
      <c r="BBX4232" s="15"/>
      <c r="BBY4232" s="203" t="s">
        <v>3938</v>
      </c>
      <c r="BBZ4232" s="162">
        <v>1</v>
      </c>
      <c r="BCA4232" s="204">
        <v>754.9</v>
      </c>
      <c r="BCB4232" s="162">
        <v>2024</v>
      </c>
      <c r="BCC4232" s="188" t="s">
        <v>4570</v>
      </c>
      <c r="BCD4232" s="162" t="s">
        <v>4217</v>
      </c>
      <c r="BCE4232" s="105">
        <v>3914834.69</v>
      </c>
      <c r="BCF4232" s="196"/>
      <c r="BCG4232" s="197"/>
      <c r="BCH4232" s="196"/>
      <c r="BCI4232" s="265">
        <v>3914834.69</v>
      </c>
      <c r="BCJ4232" s="198">
        <v>45364</v>
      </c>
      <c r="BCK4232" s="102">
        <v>45386</v>
      </c>
      <c r="BCL4232" s="15"/>
      <c r="BCM4232" s="15"/>
      <c r="BCN4232" s="15"/>
      <c r="BCO4232" s="203" t="s">
        <v>3938</v>
      </c>
      <c r="BCP4232" s="162">
        <v>1</v>
      </c>
      <c r="BCQ4232" s="204">
        <v>754.9</v>
      </c>
      <c r="BCR4232" s="162">
        <v>2024</v>
      </c>
      <c r="BCS4232" s="188" t="s">
        <v>4570</v>
      </c>
      <c r="BCT4232" s="162" t="s">
        <v>4217</v>
      </c>
      <c r="BCU4232" s="105">
        <v>3914834.69</v>
      </c>
      <c r="BCV4232" s="196"/>
      <c r="BCW4232" s="197"/>
      <c r="BCX4232" s="196"/>
      <c r="BCY4232" s="265">
        <v>3914834.69</v>
      </c>
      <c r="BCZ4232" s="198">
        <v>45364</v>
      </c>
      <c r="BDA4232" s="102">
        <v>45386</v>
      </c>
      <c r="BDB4232" s="15"/>
      <c r="BDC4232" s="15"/>
      <c r="BDD4232" s="15"/>
      <c r="BDE4232" s="203" t="s">
        <v>3938</v>
      </c>
      <c r="BDF4232" s="162">
        <v>1</v>
      </c>
      <c r="BDG4232" s="204">
        <v>754.9</v>
      </c>
      <c r="BDH4232" s="162">
        <v>2024</v>
      </c>
      <c r="BDI4232" s="188" t="s">
        <v>4570</v>
      </c>
      <c r="BDJ4232" s="162" t="s">
        <v>4217</v>
      </c>
      <c r="BDK4232" s="105">
        <v>3914834.69</v>
      </c>
      <c r="BDL4232" s="196"/>
      <c r="BDM4232" s="197"/>
      <c r="BDN4232" s="196"/>
      <c r="BDO4232" s="265">
        <v>3914834.69</v>
      </c>
      <c r="BDP4232" s="198">
        <v>45364</v>
      </c>
      <c r="BDQ4232" s="102">
        <v>45386</v>
      </c>
      <c r="BDR4232" s="15"/>
      <c r="BDS4232" s="15"/>
      <c r="BDT4232" s="15"/>
      <c r="BDU4232" s="203" t="s">
        <v>3938</v>
      </c>
      <c r="BDV4232" s="162">
        <v>1</v>
      </c>
      <c r="BDW4232" s="204">
        <v>754.9</v>
      </c>
      <c r="BDX4232" s="162">
        <v>2024</v>
      </c>
      <c r="BDY4232" s="188" t="s">
        <v>4570</v>
      </c>
      <c r="BDZ4232" s="162" t="s">
        <v>4217</v>
      </c>
      <c r="BEA4232" s="105">
        <v>3914834.69</v>
      </c>
      <c r="BEB4232" s="196"/>
      <c r="BEC4232" s="197"/>
      <c r="BED4232" s="196"/>
      <c r="BEE4232" s="265">
        <v>3914834.69</v>
      </c>
      <c r="BEF4232" s="198">
        <v>45364</v>
      </c>
      <c r="BEG4232" s="102">
        <v>45386</v>
      </c>
      <c r="BEH4232" s="15"/>
      <c r="BEI4232" s="15"/>
      <c r="BEJ4232" s="15"/>
      <c r="BEK4232" s="203" t="s">
        <v>3938</v>
      </c>
      <c r="BEL4232" s="162">
        <v>1</v>
      </c>
      <c r="BEM4232" s="204">
        <v>754.9</v>
      </c>
      <c r="BEN4232" s="162">
        <v>2024</v>
      </c>
      <c r="BEO4232" s="188" t="s">
        <v>4570</v>
      </c>
      <c r="BEP4232" s="162" t="s">
        <v>4217</v>
      </c>
      <c r="BEQ4232" s="105">
        <v>3914834.69</v>
      </c>
      <c r="BER4232" s="196"/>
      <c r="BES4232" s="197"/>
      <c r="BET4232" s="196"/>
      <c r="BEU4232" s="265">
        <v>3914834.69</v>
      </c>
      <c r="BEV4232" s="198">
        <v>45364</v>
      </c>
      <c r="BEW4232" s="102">
        <v>45386</v>
      </c>
      <c r="BEX4232" s="15"/>
      <c r="BEY4232" s="15"/>
      <c r="BEZ4232" s="15"/>
      <c r="BFA4232" s="203" t="s">
        <v>3938</v>
      </c>
      <c r="BFB4232" s="162">
        <v>1</v>
      </c>
      <c r="BFC4232" s="204">
        <v>754.9</v>
      </c>
      <c r="BFD4232" s="162">
        <v>2024</v>
      </c>
      <c r="BFE4232" s="188" t="s">
        <v>4570</v>
      </c>
      <c r="BFF4232" s="162" t="s">
        <v>4217</v>
      </c>
      <c r="BFG4232" s="105">
        <v>3914834.69</v>
      </c>
      <c r="BFH4232" s="196"/>
      <c r="BFI4232" s="197"/>
      <c r="BFJ4232" s="196"/>
      <c r="BFK4232" s="265">
        <v>3914834.69</v>
      </c>
      <c r="BFL4232" s="198">
        <v>45364</v>
      </c>
      <c r="BFM4232" s="102">
        <v>45386</v>
      </c>
      <c r="BFN4232" s="15"/>
      <c r="BFO4232" s="15"/>
      <c r="BFP4232" s="15"/>
      <c r="BFQ4232" s="203" t="s">
        <v>3938</v>
      </c>
      <c r="BFR4232" s="162">
        <v>1</v>
      </c>
      <c r="BFS4232" s="204">
        <v>754.9</v>
      </c>
      <c r="BFT4232" s="162">
        <v>2024</v>
      </c>
      <c r="BFU4232" s="188" t="s">
        <v>4570</v>
      </c>
      <c r="BFV4232" s="162" t="s">
        <v>4217</v>
      </c>
      <c r="BFW4232" s="105">
        <v>3914834.69</v>
      </c>
      <c r="BFX4232" s="196"/>
      <c r="BFY4232" s="197"/>
      <c r="BFZ4232" s="196"/>
      <c r="BGA4232" s="265">
        <v>3914834.69</v>
      </c>
      <c r="BGB4232" s="198">
        <v>45364</v>
      </c>
      <c r="BGC4232" s="102">
        <v>45386</v>
      </c>
      <c r="BGD4232" s="15"/>
      <c r="BGE4232" s="15"/>
      <c r="BGF4232" s="15"/>
      <c r="BGG4232" s="203" t="s">
        <v>3938</v>
      </c>
      <c r="BGH4232" s="162">
        <v>1</v>
      </c>
      <c r="BGI4232" s="204">
        <v>754.9</v>
      </c>
      <c r="BGJ4232" s="162">
        <v>2024</v>
      </c>
      <c r="BGK4232" s="188" t="s">
        <v>4570</v>
      </c>
      <c r="BGL4232" s="162" t="s">
        <v>4217</v>
      </c>
      <c r="BGM4232" s="105">
        <v>3914834.69</v>
      </c>
      <c r="BGN4232" s="196"/>
      <c r="BGO4232" s="197"/>
      <c r="BGP4232" s="196"/>
      <c r="BGQ4232" s="265">
        <v>3914834.69</v>
      </c>
      <c r="BGR4232" s="198">
        <v>45364</v>
      </c>
      <c r="BGS4232" s="102">
        <v>45386</v>
      </c>
      <c r="BGT4232" s="15"/>
      <c r="BGU4232" s="15"/>
      <c r="BGV4232" s="15"/>
      <c r="BGW4232" s="203" t="s">
        <v>3938</v>
      </c>
      <c r="BGX4232" s="162">
        <v>1</v>
      </c>
      <c r="BGY4232" s="204">
        <v>754.9</v>
      </c>
      <c r="BGZ4232" s="162">
        <v>2024</v>
      </c>
      <c r="BHA4232" s="188" t="s">
        <v>4570</v>
      </c>
      <c r="BHB4232" s="162" t="s">
        <v>4217</v>
      </c>
      <c r="BHC4232" s="105">
        <v>3914834.69</v>
      </c>
      <c r="BHD4232" s="196"/>
      <c r="BHE4232" s="197"/>
      <c r="BHF4232" s="196"/>
      <c r="BHG4232" s="265">
        <v>3914834.69</v>
      </c>
      <c r="BHH4232" s="198">
        <v>45364</v>
      </c>
      <c r="BHI4232" s="102">
        <v>45386</v>
      </c>
      <c r="BHJ4232" s="15"/>
      <c r="BHK4232" s="15"/>
      <c r="BHL4232" s="15"/>
      <c r="BHM4232" s="203" t="s">
        <v>3938</v>
      </c>
      <c r="BHN4232" s="162">
        <v>1</v>
      </c>
      <c r="BHO4232" s="204">
        <v>754.9</v>
      </c>
      <c r="BHP4232" s="162">
        <v>2024</v>
      </c>
      <c r="BHQ4232" s="188" t="s">
        <v>4570</v>
      </c>
      <c r="BHR4232" s="162" t="s">
        <v>4217</v>
      </c>
      <c r="BHS4232" s="105">
        <v>3914834.69</v>
      </c>
      <c r="BHT4232" s="196"/>
      <c r="BHU4232" s="197"/>
      <c r="BHV4232" s="196"/>
      <c r="BHW4232" s="265">
        <v>3914834.69</v>
      </c>
      <c r="BHX4232" s="198">
        <v>45364</v>
      </c>
      <c r="BHY4232" s="102">
        <v>45386</v>
      </c>
      <c r="BHZ4232" s="15"/>
      <c r="BIA4232" s="15"/>
      <c r="BIB4232" s="15"/>
      <c r="BIC4232" s="203" t="s">
        <v>3938</v>
      </c>
      <c r="BID4232" s="162">
        <v>1</v>
      </c>
      <c r="BIE4232" s="204">
        <v>754.9</v>
      </c>
      <c r="BIF4232" s="162">
        <v>2024</v>
      </c>
      <c r="BIG4232" s="188" t="s">
        <v>4570</v>
      </c>
      <c r="BIH4232" s="162" t="s">
        <v>4217</v>
      </c>
      <c r="BII4232" s="105">
        <v>3914834.69</v>
      </c>
      <c r="BIJ4232" s="196"/>
      <c r="BIK4232" s="197"/>
      <c r="BIL4232" s="196"/>
      <c r="BIM4232" s="265">
        <v>3914834.69</v>
      </c>
      <c r="BIN4232" s="198">
        <v>45364</v>
      </c>
      <c r="BIO4232" s="102">
        <v>45386</v>
      </c>
      <c r="BIP4232" s="15"/>
      <c r="BIQ4232" s="15"/>
      <c r="BIR4232" s="15"/>
      <c r="BIS4232" s="203" t="s">
        <v>3938</v>
      </c>
      <c r="BIT4232" s="162">
        <v>1</v>
      </c>
      <c r="BIU4232" s="204">
        <v>754.9</v>
      </c>
      <c r="BIV4232" s="162">
        <v>2024</v>
      </c>
      <c r="BIW4232" s="188" t="s">
        <v>4570</v>
      </c>
      <c r="BIX4232" s="162" t="s">
        <v>4217</v>
      </c>
      <c r="BIY4232" s="105">
        <v>3914834.69</v>
      </c>
      <c r="BIZ4232" s="196"/>
      <c r="BJA4232" s="197"/>
      <c r="BJB4232" s="196"/>
      <c r="BJC4232" s="265">
        <v>3914834.69</v>
      </c>
      <c r="BJD4232" s="198">
        <v>45364</v>
      </c>
      <c r="BJE4232" s="102">
        <v>45386</v>
      </c>
      <c r="BJF4232" s="15"/>
      <c r="BJG4232" s="15"/>
      <c r="BJH4232" s="15"/>
      <c r="BJI4232" s="203" t="s">
        <v>3938</v>
      </c>
      <c r="BJJ4232" s="162">
        <v>1</v>
      </c>
      <c r="BJK4232" s="204">
        <v>754.9</v>
      </c>
      <c r="BJL4232" s="162">
        <v>2024</v>
      </c>
      <c r="BJM4232" s="188" t="s">
        <v>4570</v>
      </c>
      <c r="BJN4232" s="162" t="s">
        <v>4217</v>
      </c>
      <c r="BJO4232" s="105">
        <v>3914834.69</v>
      </c>
      <c r="BJP4232" s="196"/>
      <c r="BJQ4232" s="197"/>
      <c r="BJR4232" s="196"/>
      <c r="BJS4232" s="265">
        <v>3914834.69</v>
      </c>
      <c r="BJT4232" s="198">
        <v>45364</v>
      </c>
      <c r="BJU4232" s="102">
        <v>45386</v>
      </c>
      <c r="BJV4232" s="15"/>
      <c r="BJW4232" s="15"/>
      <c r="BJX4232" s="15"/>
      <c r="BJY4232" s="203" t="s">
        <v>3938</v>
      </c>
      <c r="BJZ4232" s="162">
        <v>1</v>
      </c>
      <c r="BKA4232" s="204">
        <v>754.9</v>
      </c>
      <c r="BKB4232" s="162">
        <v>2024</v>
      </c>
      <c r="BKC4232" s="188" t="s">
        <v>4570</v>
      </c>
      <c r="BKD4232" s="162" t="s">
        <v>4217</v>
      </c>
      <c r="BKE4232" s="105">
        <v>3914834.69</v>
      </c>
      <c r="BKF4232" s="196"/>
      <c r="BKG4232" s="197"/>
      <c r="BKH4232" s="196"/>
      <c r="BKI4232" s="265">
        <v>3914834.69</v>
      </c>
      <c r="BKJ4232" s="198">
        <v>45364</v>
      </c>
      <c r="BKK4232" s="102">
        <v>45386</v>
      </c>
      <c r="BKL4232" s="15"/>
      <c r="BKM4232" s="15"/>
      <c r="BKN4232" s="15"/>
      <c r="BKO4232" s="203" t="s">
        <v>3938</v>
      </c>
      <c r="BKP4232" s="162">
        <v>1</v>
      </c>
      <c r="BKQ4232" s="204">
        <v>754.9</v>
      </c>
      <c r="BKR4232" s="162">
        <v>2024</v>
      </c>
      <c r="BKS4232" s="188" t="s">
        <v>4570</v>
      </c>
      <c r="BKT4232" s="162" t="s">
        <v>4217</v>
      </c>
      <c r="BKU4232" s="105">
        <v>3914834.69</v>
      </c>
      <c r="BKV4232" s="196"/>
      <c r="BKW4232" s="197"/>
      <c r="BKX4232" s="196"/>
      <c r="BKY4232" s="265">
        <v>3914834.69</v>
      </c>
      <c r="BKZ4232" s="198">
        <v>45364</v>
      </c>
      <c r="BLA4232" s="102">
        <v>45386</v>
      </c>
      <c r="BLB4232" s="15"/>
      <c r="BLC4232" s="15"/>
      <c r="BLD4232" s="15"/>
      <c r="BLE4232" s="203" t="s">
        <v>3938</v>
      </c>
      <c r="BLF4232" s="162">
        <v>1</v>
      </c>
      <c r="BLG4232" s="204">
        <v>754.9</v>
      </c>
      <c r="BLH4232" s="162">
        <v>2024</v>
      </c>
      <c r="BLI4232" s="188" t="s">
        <v>4570</v>
      </c>
      <c r="BLJ4232" s="162" t="s">
        <v>4217</v>
      </c>
      <c r="BLK4232" s="105">
        <v>3914834.69</v>
      </c>
      <c r="BLL4232" s="196"/>
      <c r="BLM4232" s="197"/>
      <c r="BLN4232" s="196"/>
      <c r="BLO4232" s="265">
        <v>3914834.69</v>
      </c>
      <c r="BLP4232" s="198">
        <v>45364</v>
      </c>
      <c r="BLQ4232" s="102">
        <v>45386</v>
      </c>
      <c r="BLR4232" s="15"/>
      <c r="BLS4232" s="15"/>
      <c r="BLT4232" s="15"/>
      <c r="BLU4232" s="203" t="s">
        <v>3938</v>
      </c>
      <c r="BLV4232" s="162">
        <v>1</v>
      </c>
      <c r="BLW4232" s="204">
        <v>754.9</v>
      </c>
      <c r="BLX4232" s="162">
        <v>2024</v>
      </c>
      <c r="BLY4232" s="188" t="s">
        <v>4570</v>
      </c>
      <c r="BLZ4232" s="162" t="s">
        <v>4217</v>
      </c>
      <c r="BMA4232" s="105">
        <v>3914834.69</v>
      </c>
      <c r="BMB4232" s="196"/>
      <c r="BMC4232" s="197"/>
      <c r="BMD4232" s="196"/>
      <c r="BME4232" s="265">
        <v>3914834.69</v>
      </c>
      <c r="BMF4232" s="198">
        <v>45364</v>
      </c>
      <c r="BMG4232" s="102">
        <v>45386</v>
      </c>
      <c r="BMH4232" s="15"/>
      <c r="BMI4232" s="15"/>
      <c r="BMJ4232" s="15"/>
      <c r="BMK4232" s="203" t="s">
        <v>3938</v>
      </c>
      <c r="BML4232" s="162">
        <v>1</v>
      </c>
      <c r="BMM4232" s="204">
        <v>754.9</v>
      </c>
      <c r="BMN4232" s="162">
        <v>2024</v>
      </c>
      <c r="BMO4232" s="188" t="s">
        <v>4570</v>
      </c>
      <c r="BMP4232" s="162" t="s">
        <v>4217</v>
      </c>
      <c r="BMQ4232" s="105">
        <v>3914834.69</v>
      </c>
      <c r="BMR4232" s="196"/>
      <c r="BMS4232" s="197"/>
      <c r="BMT4232" s="196"/>
      <c r="BMU4232" s="265">
        <v>3914834.69</v>
      </c>
      <c r="BMV4232" s="198">
        <v>45364</v>
      </c>
      <c r="BMW4232" s="102">
        <v>45386</v>
      </c>
      <c r="BMX4232" s="15"/>
      <c r="BMY4232" s="15"/>
      <c r="BMZ4232" s="15"/>
      <c r="BNA4232" s="203" t="s">
        <v>3938</v>
      </c>
      <c r="BNB4232" s="162">
        <v>1</v>
      </c>
      <c r="BNC4232" s="204">
        <v>754.9</v>
      </c>
      <c r="BND4232" s="162">
        <v>2024</v>
      </c>
      <c r="BNE4232" s="188" t="s">
        <v>4570</v>
      </c>
      <c r="BNF4232" s="162" t="s">
        <v>4217</v>
      </c>
      <c r="BNG4232" s="105">
        <v>3914834.69</v>
      </c>
      <c r="BNH4232" s="196"/>
      <c r="BNI4232" s="197"/>
      <c r="BNJ4232" s="196"/>
      <c r="BNK4232" s="265">
        <v>3914834.69</v>
      </c>
      <c r="BNL4232" s="198">
        <v>45364</v>
      </c>
      <c r="BNM4232" s="102">
        <v>45386</v>
      </c>
      <c r="BNN4232" s="15"/>
      <c r="BNO4232" s="15"/>
      <c r="BNP4232" s="15"/>
      <c r="BNQ4232" s="203" t="s">
        <v>3938</v>
      </c>
      <c r="BNR4232" s="162">
        <v>1</v>
      </c>
      <c r="BNS4232" s="204">
        <v>754.9</v>
      </c>
      <c r="BNT4232" s="162">
        <v>2024</v>
      </c>
      <c r="BNU4232" s="188" t="s">
        <v>4570</v>
      </c>
      <c r="BNV4232" s="162" t="s">
        <v>4217</v>
      </c>
      <c r="BNW4232" s="105">
        <v>3914834.69</v>
      </c>
      <c r="BNX4232" s="196"/>
      <c r="BNY4232" s="197"/>
      <c r="BNZ4232" s="196"/>
      <c r="BOA4232" s="265">
        <v>3914834.69</v>
      </c>
      <c r="BOB4232" s="198">
        <v>45364</v>
      </c>
      <c r="BOC4232" s="102">
        <v>45386</v>
      </c>
      <c r="BOD4232" s="15"/>
      <c r="BOE4232" s="15"/>
      <c r="BOF4232" s="15"/>
      <c r="BOG4232" s="203" t="s">
        <v>3938</v>
      </c>
      <c r="BOH4232" s="162">
        <v>1</v>
      </c>
      <c r="BOI4232" s="204">
        <v>754.9</v>
      </c>
      <c r="BOJ4232" s="162">
        <v>2024</v>
      </c>
      <c r="BOK4232" s="188" t="s">
        <v>4570</v>
      </c>
      <c r="BOL4232" s="162" t="s">
        <v>4217</v>
      </c>
      <c r="BOM4232" s="105">
        <v>3914834.69</v>
      </c>
      <c r="BON4232" s="196"/>
      <c r="BOO4232" s="197"/>
      <c r="BOP4232" s="196"/>
      <c r="BOQ4232" s="265">
        <v>3914834.69</v>
      </c>
      <c r="BOR4232" s="198">
        <v>45364</v>
      </c>
      <c r="BOS4232" s="102">
        <v>45386</v>
      </c>
      <c r="BOT4232" s="15"/>
      <c r="BOU4232" s="15"/>
      <c r="BOV4232" s="15"/>
      <c r="BOW4232" s="203" t="s">
        <v>3938</v>
      </c>
      <c r="BOX4232" s="162">
        <v>1</v>
      </c>
      <c r="BOY4232" s="204">
        <v>754.9</v>
      </c>
      <c r="BOZ4232" s="162">
        <v>2024</v>
      </c>
      <c r="BPA4232" s="188" t="s">
        <v>4570</v>
      </c>
      <c r="BPB4232" s="162" t="s">
        <v>4217</v>
      </c>
      <c r="BPC4232" s="105">
        <v>3914834.69</v>
      </c>
      <c r="BPD4232" s="196"/>
      <c r="BPE4232" s="197"/>
      <c r="BPF4232" s="196"/>
      <c r="BPG4232" s="265">
        <v>3914834.69</v>
      </c>
      <c r="BPH4232" s="198">
        <v>45364</v>
      </c>
      <c r="BPI4232" s="102">
        <v>45386</v>
      </c>
      <c r="BPJ4232" s="15"/>
      <c r="BPK4232" s="15"/>
      <c r="BPL4232" s="15"/>
      <c r="BPM4232" s="203" t="s">
        <v>3938</v>
      </c>
      <c r="BPN4232" s="162">
        <v>1</v>
      </c>
      <c r="BPO4232" s="204">
        <v>754.9</v>
      </c>
      <c r="BPP4232" s="162">
        <v>2024</v>
      </c>
      <c r="BPQ4232" s="188" t="s">
        <v>4570</v>
      </c>
      <c r="BPR4232" s="162" t="s">
        <v>4217</v>
      </c>
      <c r="BPS4232" s="105">
        <v>3914834.69</v>
      </c>
      <c r="BPT4232" s="196"/>
      <c r="BPU4232" s="197"/>
      <c r="BPV4232" s="196"/>
      <c r="BPW4232" s="265">
        <v>3914834.69</v>
      </c>
      <c r="BPX4232" s="198">
        <v>45364</v>
      </c>
      <c r="BPY4232" s="102">
        <v>45386</v>
      </c>
      <c r="BPZ4232" s="15"/>
      <c r="BQA4232" s="15"/>
      <c r="BQB4232" s="15"/>
      <c r="BQC4232" s="203" t="s">
        <v>3938</v>
      </c>
      <c r="BQD4232" s="162">
        <v>1</v>
      </c>
      <c r="BQE4232" s="204">
        <v>754.9</v>
      </c>
      <c r="BQF4232" s="162">
        <v>2024</v>
      </c>
      <c r="BQG4232" s="188" t="s">
        <v>4570</v>
      </c>
      <c r="BQH4232" s="162" t="s">
        <v>4217</v>
      </c>
      <c r="BQI4232" s="105">
        <v>3914834.69</v>
      </c>
      <c r="BQJ4232" s="196"/>
      <c r="BQK4232" s="197"/>
      <c r="BQL4232" s="196"/>
      <c r="BQM4232" s="265">
        <v>3914834.69</v>
      </c>
      <c r="BQN4232" s="198">
        <v>45364</v>
      </c>
      <c r="BQO4232" s="102">
        <v>45386</v>
      </c>
      <c r="BQP4232" s="15"/>
      <c r="BQQ4232" s="15"/>
      <c r="BQR4232" s="15"/>
      <c r="BQS4232" s="203" t="s">
        <v>3938</v>
      </c>
      <c r="BQT4232" s="162">
        <v>1</v>
      </c>
      <c r="BQU4232" s="204">
        <v>754.9</v>
      </c>
      <c r="BQV4232" s="162">
        <v>2024</v>
      </c>
      <c r="BQW4232" s="188" t="s">
        <v>4570</v>
      </c>
      <c r="BQX4232" s="162" t="s">
        <v>4217</v>
      </c>
      <c r="BQY4232" s="105">
        <v>3914834.69</v>
      </c>
      <c r="BQZ4232" s="196"/>
      <c r="BRA4232" s="197"/>
      <c r="BRB4232" s="196"/>
      <c r="BRC4232" s="265">
        <v>3914834.69</v>
      </c>
      <c r="BRD4232" s="198">
        <v>45364</v>
      </c>
      <c r="BRE4232" s="102">
        <v>45386</v>
      </c>
      <c r="BRF4232" s="15"/>
      <c r="BRG4232" s="15"/>
      <c r="BRH4232" s="15"/>
      <c r="BRI4232" s="203" t="s">
        <v>3938</v>
      </c>
      <c r="BRJ4232" s="162">
        <v>1</v>
      </c>
      <c r="BRK4232" s="204">
        <v>754.9</v>
      </c>
      <c r="BRL4232" s="162">
        <v>2024</v>
      </c>
      <c r="BRM4232" s="188" t="s">
        <v>4570</v>
      </c>
      <c r="BRN4232" s="162" t="s">
        <v>4217</v>
      </c>
      <c r="BRO4232" s="105">
        <v>3914834.69</v>
      </c>
      <c r="BRP4232" s="196"/>
      <c r="BRQ4232" s="197"/>
      <c r="BRR4232" s="196"/>
      <c r="BRS4232" s="265">
        <v>3914834.69</v>
      </c>
      <c r="BRT4232" s="198">
        <v>45364</v>
      </c>
      <c r="BRU4232" s="102">
        <v>45386</v>
      </c>
      <c r="BRV4232" s="15"/>
      <c r="BRW4232" s="15"/>
      <c r="BRX4232" s="15"/>
      <c r="BRY4232" s="203" t="s">
        <v>3938</v>
      </c>
      <c r="BRZ4232" s="162">
        <v>1</v>
      </c>
      <c r="BSA4232" s="204">
        <v>754.9</v>
      </c>
      <c r="BSB4232" s="162">
        <v>2024</v>
      </c>
      <c r="BSC4232" s="188" t="s">
        <v>4570</v>
      </c>
      <c r="BSD4232" s="162" t="s">
        <v>4217</v>
      </c>
      <c r="BSE4232" s="105">
        <v>3914834.69</v>
      </c>
      <c r="BSF4232" s="196"/>
      <c r="BSG4232" s="197"/>
      <c r="BSH4232" s="196"/>
      <c r="BSI4232" s="265">
        <v>3914834.69</v>
      </c>
      <c r="BSJ4232" s="198">
        <v>45364</v>
      </c>
      <c r="BSK4232" s="102">
        <v>45386</v>
      </c>
      <c r="BSL4232" s="15"/>
      <c r="BSM4232" s="15"/>
      <c r="BSN4232" s="15"/>
      <c r="BSO4232" s="203" t="s">
        <v>3938</v>
      </c>
      <c r="BSP4232" s="162">
        <v>1</v>
      </c>
      <c r="BSQ4232" s="204">
        <v>754.9</v>
      </c>
      <c r="BSR4232" s="162">
        <v>2024</v>
      </c>
      <c r="BSS4232" s="188" t="s">
        <v>4570</v>
      </c>
      <c r="BST4232" s="162" t="s">
        <v>4217</v>
      </c>
      <c r="BSU4232" s="105">
        <v>3914834.69</v>
      </c>
      <c r="BSV4232" s="196"/>
      <c r="BSW4232" s="197"/>
      <c r="BSX4232" s="196"/>
      <c r="BSY4232" s="265">
        <v>3914834.69</v>
      </c>
      <c r="BSZ4232" s="198">
        <v>45364</v>
      </c>
      <c r="BTA4232" s="102">
        <v>45386</v>
      </c>
      <c r="BTB4232" s="15"/>
      <c r="BTC4232" s="15"/>
      <c r="BTD4232" s="15"/>
      <c r="BTE4232" s="203" t="s">
        <v>3938</v>
      </c>
      <c r="BTF4232" s="162">
        <v>1</v>
      </c>
      <c r="BTG4232" s="204">
        <v>754.9</v>
      </c>
      <c r="BTH4232" s="162">
        <v>2024</v>
      </c>
      <c r="BTI4232" s="188" t="s">
        <v>4570</v>
      </c>
      <c r="BTJ4232" s="162" t="s">
        <v>4217</v>
      </c>
      <c r="BTK4232" s="105">
        <v>3914834.69</v>
      </c>
      <c r="BTL4232" s="196"/>
      <c r="BTM4232" s="197"/>
      <c r="BTN4232" s="196"/>
      <c r="BTO4232" s="265">
        <v>3914834.69</v>
      </c>
      <c r="BTP4232" s="198">
        <v>45364</v>
      </c>
      <c r="BTQ4232" s="102">
        <v>45386</v>
      </c>
      <c r="BTR4232" s="15"/>
      <c r="BTS4232" s="15"/>
      <c r="BTT4232" s="15"/>
      <c r="BTU4232" s="203" t="s">
        <v>3938</v>
      </c>
      <c r="BTV4232" s="162">
        <v>1</v>
      </c>
      <c r="BTW4232" s="204">
        <v>754.9</v>
      </c>
      <c r="BTX4232" s="162">
        <v>2024</v>
      </c>
      <c r="BTY4232" s="188" t="s">
        <v>4570</v>
      </c>
      <c r="BTZ4232" s="162" t="s">
        <v>4217</v>
      </c>
      <c r="BUA4232" s="105">
        <v>3914834.69</v>
      </c>
      <c r="BUB4232" s="196"/>
      <c r="BUC4232" s="197"/>
      <c r="BUD4232" s="196"/>
      <c r="BUE4232" s="265">
        <v>3914834.69</v>
      </c>
      <c r="BUF4232" s="198">
        <v>45364</v>
      </c>
      <c r="BUG4232" s="102">
        <v>45386</v>
      </c>
      <c r="BUH4232" s="15"/>
      <c r="BUI4232" s="15"/>
      <c r="BUJ4232" s="15"/>
      <c r="BUK4232" s="203" t="s">
        <v>3938</v>
      </c>
      <c r="BUL4232" s="162">
        <v>1</v>
      </c>
      <c r="BUM4232" s="204">
        <v>754.9</v>
      </c>
      <c r="BUN4232" s="162">
        <v>2024</v>
      </c>
      <c r="BUO4232" s="188" t="s">
        <v>4570</v>
      </c>
      <c r="BUP4232" s="162" t="s">
        <v>4217</v>
      </c>
      <c r="BUQ4232" s="105">
        <v>3914834.69</v>
      </c>
      <c r="BUR4232" s="196"/>
      <c r="BUS4232" s="197"/>
      <c r="BUT4232" s="196"/>
      <c r="BUU4232" s="265">
        <v>3914834.69</v>
      </c>
      <c r="BUV4232" s="198">
        <v>45364</v>
      </c>
      <c r="BUW4232" s="102">
        <v>45386</v>
      </c>
      <c r="BUX4232" s="15"/>
      <c r="BUY4232" s="15"/>
      <c r="BUZ4232" s="15"/>
      <c r="BVA4232" s="203" t="s">
        <v>3938</v>
      </c>
      <c r="BVB4232" s="162">
        <v>1</v>
      </c>
      <c r="BVC4232" s="204">
        <v>754.9</v>
      </c>
      <c r="BVD4232" s="162">
        <v>2024</v>
      </c>
      <c r="BVE4232" s="188" t="s">
        <v>4570</v>
      </c>
      <c r="BVF4232" s="162" t="s">
        <v>4217</v>
      </c>
      <c r="BVG4232" s="105">
        <v>3914834.69</v>
      </c>
      <c r="BVH4232" s="196"/>
      <c r="BVI4232" s="197"/>
      <c r="BVJ4232" s="196"/>
      <c r="BVK4232" s="265">
        <v>3914834.69</v>
      </c>
      <c r="BVL4232" s="198">
        <v>45364</v>
      </c>
      <c r="BVM4232" s="102">
        <v>45386</v>
      </c>
      <c r="BVN4232" s="15"/>
      <c r="BVO4232" s="15"/>
      <c r="BVP4232" s="15"/>
      <c r="BVQ4232" s="203" t="s">
        <v>3938</v>
      </c>
      <c r="BVR4232" s="162">
        <v>1</v>
      </c>
      <c r="BVS4232" s="204">
        <v>754.9</v>
      </c>
      <c r="BVT4232" s="162">
        <v>2024</v>
      </c>
      <c r="BVU4232" s="188" t="s">
        <v>4570</v>
      </c>
      <c r="BVV4232" s="162" t="s">
        <v>4217</v>
      </c>
      <c r="BVW4232" s="105">
        <v>3914834.69</v>
      </c>
      <c r="BVX4232" s="196"/>
      <c r="BVY4232" s="197"/>
      <c r="BVZ4232" s="196"/>
      <c r="BWA4232" s="265">
        <v>3914834.69</v>
      </c>
      <c r="BWB4232" s="198">
        <v>45364</v>
      </c>
      <c r="BWC4232" s="102">
        <v>45386</v>
      </c>
      <c r="BWD4232" s="15"/>
      <c r="BWE4232" s="15"/>
      <c r="BWF4232" s="15"/>
      <c r="BWG4232" s="203" t="s">
        <v>3938</v>
      </c>
      <c r="BWH4232" s="162">
        <v>1</v>
      </c>
      <c r="BWI4232" s="204">
        <v>754.9</v>
      </c>
      <c r="BWJ4232" s="162">
        <v>2024</v>
      </c>
      <c r="BWK4232" s="188" t="s">
        <v>4570</v>
      </c>
      <c r="BWL4232" s="162" t="s">
        <v>4217</v>
      </c>
      <c r="BWM4232" s="105">
        <v>3914834.69</v>
      </c>
      <c r="BWN4232" s="196"/>
      <c r="BWO4232" s="197"/>
      <c r="BWP4232" s="196"/>
      <c r="BWQ4232" s="265">
        <v>3914834.69</v>
      </c>
      <c r="BWR4232" s="198">
        <v>45364</v>
      </c>
      <c r="BWS4232" s="102">
        <v>45386</v>
      </c>
      <c r="BWT4232" s="15"/>
      <c r="BWU4232" s="15"/>
      <c r="BWV4232" s="15"/>
      <c r="BWW4232" s="203" t="s">
        <v>3938</v>
      </c>
      <c r="BWX4232" s="162">
        <v>1</v>
      </c>
      <c r="BWY4232" s="204">
        <v>754.9</v>
      </c>
      <c r="BWZ4232" s="162">
        <v>2024</v>
      </c>
      <c r="BXA4232" s="188" t="s">
        <v>4570</v>
      </c>
      <c r="BXB4232" s="162" t="s">
        <v>4217</v>
      </c>
      <c r="BXC4232" s="105">
        <v>3914834.69</v>
      </c>
      <c r="BXD4232" s="196"/>
      <c r="BXE4232" s="197"/>
      <c r="BXF4232" s="196"/>
      <c r="BXG4232" s="265">
        <v>3914834.69</v>
      </c>
      <c r="BXH4232" s="198">
        <v>45364</v>
      </c>
      <c r="BXI4232" s="102">
        <v>45386</v>
      </c>
      <c r="BXJ4232" s="15"/>
      <c r="BXK4232" s="15"/>
      <c r="BXL4232" s="15"/>
      <c r="BXM4232" s="203" t="s">
        <v>3938</v>
      </c>
      <c r="BXN4232" s="162">
        <v>1</v>
      </c>
      <c r="BXO4232" s="204">
        <v>754.9</v>
      </c>
      <c r="BXP4232" s="162">
        <v>2024</v>
      </c>
      <c r="BXQ4232" s="188" t="s">
        <v>4570</v>
      </c>
      <c r="BXR4232" s="162" t="s">
        <v>4217</v>
      </c>
      <c r="BXS4232" s="105">
        <v>3914834.69</v>
      </c>
      <c r="BXT4232" s="196"/>
      <c r="BXU4232" s="197"/>
      <c r="BXV4232" s="196"/>
      <c r="BXW4232" s="265">
        <v>3914834.69</v>
      </c>
      <c r="BXX4232" s="198">
        <v>45364</v>
      </c>
      <c r="BXY4232" s="102">
        <v>45386</v>
      </c>
      <c r="BXZ4232" s="15"/>
      <c r="BYA4232" s="15"/>
      <c r="BYB4232" s="15"/>
      <c r="BYC4232" s="203" t="s">
        <v>3938</v>
      </c>
      <c r="BYD4232" s="162">
        <v>1</v>
      </c>
      <c r="BYE4232" s="204">
        <v>754.9</v>
      </c>
      <c r="BYF4232" s="162">
        <v>2024</v>
      </c>
      <c r="BYG4232" s="188" t="s">
        <v>4570</v>
      </c>
      <c r="BYH4232" s="162" t="s">
        <v>4217</v>
      </c>
      <c r="BYI4232" s="105">
        <v>3914834.69</v>
      </c>
      <c r="BYJ4232" s="196"/>
      <c r="BYK4232" s="197"/>
      <c r="BYL4232" s="196"/>
      <c r="BYM4232" s="265">
        <v>3914834.69</v>
      </c>
      <c r="BYN4232" s="198">
        <v>45364</v>
      </c>
      <c r="BYO4232" s="102">
        <v>45386</v>
      </c>
      <c r="BYP4232" s="15"/>
      <c r="BYQ4232" s="15"/>
      <c r="BYR4232" s="15"/>
      <c r="BYS4232" s="203" t="s">
        <v>3938</v>
      </c>
      <c r="BYT4232" s="162">
        <v>1</v>
      </c>
      <c r="BYU4232" s="204">
        <v>754.9</v>
      </c>
      <c r="BYV4232" s="162">
        <v>2024</v>
      </c>
      <c r="BYW4232" s="188" t="s">
        <v>4570</v>
      </c>
      <c r="BYX4232" s="162" t="s">
        <v>4217</v>
      </c>
      <c r="BYY4232" s="105">
        <v>3914834.69</v>
      </c>
      <c r="BYZ4232" s="196"/>
      <c r="BZA4232" s="197"/>
      <c r="BZB4232" s="196"/>
      <c r="BZC4232" s="265">
        <v>3914834.69</v>
      </c>
      <c r="BZD4232" s="198">
        <v>45364</v>
      </c>
      <c r="BZE4232" s="102">
        <v>45386</v>
      </c>
      <c r="BZF4232" s="15"/>
      <c r="BZG4232" s="15"/>
      <c r="BZH4232" s="15"/>
      <c r="BZI4232" s="203" t="s">
        <v>3938</v>
      </c>
      <c r="BZJ4232" s="162">
        <v>1</v>
      </c>
      <c r="BZK4232" s="204">
        <v>754.9</v>
      </c>
      <c r="BZL4232" s="162">
        <v>2024</v>
      </c>
      <c r="BZM4232" s="188" t="s">
        <v>4570</v>
      </c>
      <c r="BZN4232" s="162" t="s">
        <v>4217</v>
      </c>
      <c r="BZO4232" s="105">
        <v>3914834.69</v>
      </c>
      <c r="BZP4232" s="196"/>
      <c r="BZQ4232" s="197"/>
      <c r="BZR4232" s="196"/>
      <c r="BZS4232" s="265">
        <v>3914834.69</v>
      </c>
      <c r="BZT4232" s="198">
        <v>45364</v>
      </c>
      <c r="BZU4232" s="102">
        <v>45386</v>
      </c>
      <c r="BZV4232" s="15"/>
      <c r="BZW4232" s="15"/>
      <c r="BZX4232" s="15"/>
      <c r="BZY4232" s="203" t="s">
        <v>3938</v>
      </c>
      <c r="BZZ4232" s="162">
        <v>1</v>
      </c>
      <c r="CAA4232" s="204">
        <v>754.9</v>
      </c>
      <c r="CAB4232" s="162">
        <v>2024</v>
      </c>
      <c r="CAC4232" s="188" t="s">
        <v>4570</v>
      </c>
      <c r="CAD4232" s="162" t="s">
        <v>4217</v>
      </c>
      <c r="CAE4232" s="105">
        <v>3914834.69</v>
      </c>
      <c r="CAF4232" s="196"/>
      <c r="CAG4232" s="197"/>
      <c r="CAH4232" s="196"/>
      <c r="CAI4232" s="265">
        <v>3914834.69</v>
      </c>
      <c r="CAJ4232" s="198">
        <v>45364</v>
      </c>
      <c r="CAK4232" s="102">
        <v>45386</v>
      </c>
      <c r="CAL4232" s="15"/>
      <c r="CAM4232" s="15"/>
      <c r="CAN4232" s="15"/>
      <c r="CAO4232" s="203" t="s">
        <v>3938</v>
      </c>
      <c r="CAP4232" s="162">
        <v>1</v>
      </c>
      <c r="CAQ4232" s="204">
        <v>754.9</v>
      </c>
      <c r="CAR4232" s="162">
        <v>2024</v>
      </c>
      <c r="CAS4232" s="188" t="s">
        <v>4570</v>
      </c>
      <c r="CAT4232" s="162" t="s">
        <v>4217</v>
      </c>
      <c r="CAU4232" s="105">
        <v>3914834.69</v>
      </c>
      <c r="CAV4232" s="196"/>
      <c r="CAW4232" s="197"/>
      <c r="CAX4232" s="196"/>
      <c r="CAY4232" s="265">
        <v>3914834.69</v>
      </c>
      <c r="CAZ4232" s="198">
        <v>45364</v>
      </c>
      <c r="CBA4232" s="102">
        <v>45386</v>
      </c>
      <c r="CBB4232" s="15"/>
      <c r="CBC4232" s="15"/>
      <c r="CBD4232" s="15"/>
      <c r="CBE4232" s="203" t="s">
        <v>3938</v>
      </c>
      <c r="CBF4232" s="162">
        <v>1</v>
      </c>
      <c r="CBG4232" s="204">
        <v>754.9</v>
      </c>
      <c r="CBH4232" s="162">
        <v>2024</v>
      </c>
      <c r="CBI4232" s="188" t="s">
        <v>4570</v>
      </c>
      <c r="CBJ4232" s="162" t="s">
        <v>4217</v>
      </c>
      <c r="CBK4232" s="105">
        <v>3914834.69</v>
      </c>
      <c r="CBL4232" s="196"/>
      <c r="CBM4232" s="197"/>
      <c r="CBN4232" s="196"/>
      <c r="CBO4232" s="265">
        <v>3914834.69</v>
      </c>
      <c r="CBP4232" s="198">
        <v>45364</v>
      </c>
      <c r="CBQ4232" s="102">
        <v>45386</v>
      </c>
      <c r="CBR4232" s="15"/>
      <c r="CBS4232" s="15"/>
      <c r="CBT4232" s="15"/>
      <c r="CBU4232" s="203" t="s">
        <v>3938</v>
      </c>
      <c r="CBV4232" s="162">
        <v>1</v>
      </c>
      <c r="CBW4232" s="204">
        <v>754.9</v>
      </c>
      <c r="CBX4232" s="162">
        <v>2024</v>
      </c>
      <c r="CBY4232" s="188" t="s">
        <v>4570</v>
      </c>
      <c r="CBZ4232" s="162" t="s">
        <v>4217</v>
      </c>
      <c r="CCA4232" s="105">
        <v>3914834.69</v>
      </c>
      <c r="CCB4232" s="196"/>
      <c r="CCC4232" s="197"/>
      <c r="CCD4232" s="196"/>
      <c r="CCE4232" s="265">
        <v>3914834.69</v>
      </c>
      <c r="CCF4232" s="198">
        <v>45364</v>
      </c>
      <c r="CCG4232" s="102">
        <v>45386</v>
      </c>
      <c r="CCH4232" s="15"/>
      <c r="CCI4232" s="15"/>
      <c r="CCJ4232" s="15"/>
      <c r="CCK4232" s="203" t="s">
        <v>3938</v>
      </c>
      <c r="CCL4232" s="162">
        <v>1</v>
      </c>
      <c r="CCM4232" s="204">
        <v>754.9</v>
      </c>
      <c r="CCN4232" s="162">
        <v>2024</v>
      </c>
      <c r="CCO4232" s="188" t="s">
        <v>4570</v>
      </c>
      <c r="CCP4232" s="162" t="s">
        <v>4217</v>
      </c>
      <c r="CCQ4232" s="105">
        <v>3914834.69</v>
      </c>
      <c r="CCR4232" s="196"/>
      <c r="CCS4232" s="197"/>
      <c r="CCT4232" s="196"/>
      <c r="CCU4232" s="265">
        <v>3914834.69</v>
      </c>
      <c r="CCV4232" s="198">
        <v>45364</v>
      </c>
      <c r="CCW4232" s="102">
        <v>45386</v>
      </c>
      <c r="CCX4232" s="15"/>
      <c r="CCY4232" s="15"/>
      <c r="CCZ4232" s="15"/>
      <c r="CDA4232" s="203" t="s">
        <v>3938</v>
      </c>
      <c r="CDB4232" s="162">
        <v>1</v>
      </c>
      <c r="CDC4232" s="204">
        <v>754.9</v>
      </c>
      <c r="CDD4232" s="162">
        <v>2024</v>
      </c>
      <c r="CDE4232" s="188" t="s">
        <v>4570</v>
      </c>
      <c r="CDF4232" s="162" t="s">
        <v>4217</v>
      </c>
      <c r="CDG4232" s="105">
        <v>3914834.69</v>
      </c>
      <c r="CDH4232" s="196"/>
      <c r="CDI4232" s="197"/>
      <c r="CDJ4232" s="196"/>
      <c r="CDK4232" s="265">
        <v>3914834.69</v>
      </c>
      <c r="CDL4232" s="198">
        <v>45364</v>
      </c>
      <c r="CDM4232" s="102">
        <v>45386</v>
      </c>
      <c r="CDN4232" s="15"/>
      <c r="CDO4232" s="15"/>
      <c r="CDP4232" s="15"/>
      <c r="CDQ4232" s="203" t="s">
        <v>3938</v>
      </c>
      <c r="CDR4232" s="162">
        <v>1</v>
      </c>
      <c r="CDS4232" s="204">
        <v>754.9</v>
      </c>
      <c r="CDT4232" s="162">
        <v>2024</v>
      </c>
      <c r="CDU4232" s="188" t="s">
        <v>4570</v>
      </c>
      <c r="CDV4232" s="162" t="s">
        <v>4217</v>
      </c>
      <c r="CDW4232" s="105">
        <v>3914834.69</v>
      </c>
      <c r="CDX4232" s="196"/>
      <c r="CDY4232" s="197"/>
      <c r="CDZ4232" s="196"/>
      <c r="CEA4232" s="265">
        <v>3914834.69</v>
      </c>
      <c r="CEB4232" s="198">
        <v>45364</v>
      </c>
      <c r="CEC4232" s="102">
        <v>45386</v>
      </c>
      <c r="CED4232" s="15"/>
      <c r="CEE4232" s="15"/>
      <c r="CEF4232" s="15"/>
      <c r="CEG4232" s="203" t="s">
        <v>3938</v>
      </c>
      <c r="CEH4232" s="162">
        <v>1</v>
      </c>
      <c r="CEI4232" s="204">
        <v>754.9</v>
      </c>
      <c r="CEJ4232" s="162">
        <v>2024</v>
      </c>
      <c r="CEK4232" s="188" t="s">
        <v>4570</v>
      </c>
      <c r="CEL4232" s="162" t="s">
        <v>4217</v>
      </c>
      <c r="CEM4232" s="105">
        <v>3914834.69</v>
      </c>
      <c r="CEN4232" s="196"/>
      <c r="CEO4232" s="197"/>
      <c r="CEP4232" s="196"/>
      <c r="CEQ4232" s="265">
        <v>3914834.69</v>
      </c>
      <c r="CER4232" s="198">
        <v>45364</v>
      </c>
      <c r="CES4232" s="102">
        <v>45386</v>
      </c>
      <c r="CET4232" s="15"/>
      <c r="CEU4232" s="15"/>
      <c r="CEV4232" s="15"/>
      <c r="CEW4232" s="203" t="s">
        <v>3938</v>
      </c>
      <c r="CEX4232" s="162">
        <v>1</v>
      </c>
      <c r="CEY4232" s="204">
        <v>754.9</v>
      </c>
      <c r="CEZ4232" s="162">
        <v>2024</v>
      </c>
      <c r="CFA4232" s="188" t="s">
        <v>4570</v>
      </c>
      <c r="CFB4232" s="162" t="s">
        <v>4217</v>
      </c>
      <c r="CFC4232" s="105">
        <v>3914834.69</v>
      </c>
      <c r="CFD4232" s="196"/>
      <c r="CFE4232" s="197"/>
      <c r="CFF4232" s="196"/>
      <c r="CFG4232" s="265">
        <v>3914834.69</v>
      </c>
      <c r="CFH4232" s="198">
        <v>45364</v>
      </c>
      <c r="CFI4232" s="102">
        <v>45386</v>
      </c>
      <c r="CFJ4232" s="15"/>
      <c r="CFK4232" s="15"/>
      <c r="CFL4232" s="15"/>
      <c r="CFM4232" s="203" t="s">
        <v>3938</v>
      </c>
      <c r="CFN4232" s="162">
        <v>1</v>
      </c>
      <c r="CFO4232" s="204">
        <v>754.9</v>
      </c>
      <c r="CFP4232" s="162">
        <v>2024</v>
      </c>
      <c r="CFQ4232" s="188" t="s">
        <v>4570</v>
      </c>
      <c r="CFR4232" s="162" t="s">
        <v>4217</v>
      </c>
      <c r="CFS4232" s="105">
        <v>3914834.69</v>
      </c>
      <c r="CFT4232" s="196"/>
      <c r="CFU4232" s="197"/>
      <c r="CFV4232" s="196"/>
      <c r="CFW4232" s="265">
        <v>3914834.69</v>
      </c>
      <c r="CFX4232" s="198">
        <v>45364</v>
      </c>
      <c r="CFY4232" s="102">
        <v>45386</v>
      </c>
      <c r="CFZ4232" s="15"/>
      <c r="CGA4232" s="15"/>
      <c r="CGB4232" s="15"/>
      <c r="CGC4232" s="203" t="s">
        <v>3938</v>
      </c>
      <c r="CGD4232" s="162">
        <v>1</v>
      </c>
      <c r="CGE4232" s="204">
        <v>754.9</v>
      </c>
      <c r="CGF4232" s="162">
        <v>2024</v>
      </c>
      <c r="CGG4232" s="188" t="s">
        <v>4570</v>
      </c>
      <c r="CGH4232" s="162" t="s">
        <v>4217</v>
      </c>
      <c r="CGI4232" s="105">
        <v>3914834.69</v>
      </c>
      <c r="CGJ4232" s="196"/>
      <c r="CGK4232" s="197"/>
      <c r="CGL4232" s="196"/>
      <c r="CGM4232" s="265">
        <v>3914834.69</v>
      </c>
      <c r="CGN4232" s="198">
        <v>45364</v>
      </c>
      <c r="CGO4232" s="102">
        <v>45386</v>
      </c>
      <c r="CGP4232" s="15"/>
      <c r="CGQ4232" s="15"/>
      <c r="CGR4232" s="15"/>
      <c r="CGS4232" s="203" t="s">
        <v>3938</v>
      </c>
      <c r="CGT4232" s="162">
        <v>1</v>
      </c>
      <c r="CGU4232" s="204">
        <v>754.9</v>
      </c>
      <c r="CGV4232" s="162">
        <v>2024</v>
      </c>
      <c r="CGW4232" s="188" t="s">
        <v>4570</v>
      </c>
      <c r="CGX4232" s="162" t="s">
        <v>4217</v>
      </c>
      <c r="CGY4232" s="105">
        <v>3914834.69</v>
      </c>
      <c r="CGZ4232" s="196"/>
      <c r="CHA4232" s="197"/>
      <c r="CHB4232" s="196"/>
      <c r="CHC4232" s="265">
        <v>3914834.69</v>
      </c>
      <c r="CHD4232" s="198">
        <v>45364</v>
      </c>
      <c r="CHE4232" s="102">
        <v>45386</v>
      </c>
      <c r="CHF4232" s="15"/>
      <c r="CHG4232" s="15"/>
      <c r="CHH4232" s="15"/>
      <c r="CHI4232" s="203" t="s">
        <v>3938</v>
      </c>
      <c r="CHJ4232" s="162">
        <v>1</v>
      </c>
      <c r="CHK4232" s="204">
        <v>754.9</v>
      </c>
      <c r="CHL4232" s="162">
        <v>2024</v>
      </c>
      <c r="CHM4232" s="188" t="s">
        <v>4570</v>
      </c>
      <c r="CHN4232" s="162" t="s">
        <v>4217</v>
      </c>
      <c r="CHO4232" s="105">
        <v>3914834.69</v>
      </c>
      <c r="CHP4232" s="196"/>
      <c r="CHQ4232" s="197"/>
      <c r="CHR4232" s="196"/>
      <c r="CHS4232" s="265">
        <v>3914834.69</v>
      </c>
      <c r="CHT4232" s="198">
        <v>45364</v>
      </c>
      <c r="CHU4232" s="102">
        <v>45386</v>
      </c>
      <c r="CHV4232" s="15"/>
      <c r="CHW4232" s="15"/>
      <c r="CHX4232" s="15"/>
      <c r="CHY4232" s="203" t="s">
        <v>3938</v>
      </c>
      <c r="CHZ4232" s="162">
        <v>1</v>
      </c>
      <c r="CIA4232" s="204">
        <v>754.9</v>
      </c>
      <c r="CIB4232" s="162">
        <v>2024</v>
      </c>
      <c r="CIC4232" s="188" t="s">
        <v>4570</v>
      </c>
      <c r="CID4232" s="162" t="s">
        <v>4217</v>
      </c>
      <c r="CIE4232" s="105">
        <v>3914834.69</v>
      </c>
      <c r="CIF4232" s="196"/>
      <c r="CIG4232" s="197"/>
      <c r="CIH4232" s="196"/>
      <c r="CII4232" s="265">
        <v>3914834.69</v>
      </c>
      <c r="CIJ4232" s="198">
        <v>45364</v>
      </c>
      <c r="CIK4232" s="102">
        <v>45386</v>
      </c>
      <c r="CIL4232" s="15"/>
      <c r="CIM4232" s="15"/>
      <c r="CIN4232" s="15"/>
      <c r="CIO4232" s="203" t="s">
        <v>3938</v>
      </c>
      <c r="CIP4232" s="162">
        <v>1</v>
      </c>
      <c r="CIQ4232" s="204">
        <v>754.9</v>
      </c>
      <c r="CIR4232" s="162">
        <v>2024</v>
      </c>
      <c r="CIS4232" s="188" t="s">
        <v>4570</v>
      </c>
      <c r="CIT4232" s="162" t="s">
        <v>4217</v>
      </c>
      <c r="CIU4232" s="105">
        <v>3914834.69</v>
      </c>
      <c r="CIV4232" s="196"/>
      <c r="CIW4232" s="197"/>
      <c r="CIX4232" s="196"/>
      <c r="CIY4232" s="265">
        <v>3914834.69</v>
      </c>
      <c r="CIZ4232" s="198">
        <v>45364</v>
      </c>
      <c r="CJA4232" s="102">
        <v>45386</v>
      </c>
      <c r="CJB4232" s="15"/>
      <c r="CJC4232" s="15"/>
      <c r="CJD4232" s="15"/>
      <c r="CJE4232" s="203" t="s">
        <v>3938</v>
      </c>
      <c r="CJF4232" s="162">
        <v>1</v>
      </c>
      <c r="CJG4232" s="204">
        <v>754.9</v>
      </c>
      <c r="CJH4232" s="162">
        <v>2024</v>
      </c>
      <c r="CJI4232" s="188" t="s">
        <v>4570</v>
      </c>
      <c r="CJJ4232" s="162" t="s">
        <v>4217</v>
      </c>
      <c r="CJK4232" s="105">
        <v>3914834.69</v>
      </c>
      <c r="CJL4232" s="196"/>
      <c r="CJM4232" s="197"/>
      <c r="CJN4232" s="196"/>
      <c r="CJO4232" s="265">
        <v>3914834.69</v>
      </c>
      <c r="CJP4232" s="198">
        <v>45364</v>
      </c>
      <c r="CJQ4232" s="102">
        <v>45386</v>
      </c>
      <c r="CJR4232" s="15"/>
      <c r="CJS4232" s="15"/>
      <c r="CJT4232" s="15"/>
      <c r="CJU4232" s="203" t="s">
        <v>3938</v>
      </c>
      <c r="CJV4232" s="162">
        <v>1</v>
      </c>
      <c r="CJW4232" s="204">
        <v>754.9</v>
      </c>
      <c r="CJX4232" s="162">
        <v>2024</v>
      </c>
      <c r="CJY4232" s="188" t="s">
        <v>4570</v>
      </c>
      <c r="CJZ4232" s="162" t="s">
        <v>4217</v>
      </c>
      <c r="CKA4232" s="105">
        <v>3914834.69</v>
      </c>
      <c r="CKB4232" s="196"/>
      <c r="CKC4232" s="197"/>
      <c r="CKD4232" s="196"/>
      <c r="CKE4232" s="265">
        <v>3914834.69</v>
      </c>
      <c r="CKF4232" s="198">
        <v>45364</v>
      </c>
      <c r="CKG4232" s="102">
        <v>45386</v>
      </c>
      <c r="CKH4232" s="15"/>
      <c r="CKI4232" s="15"/>
      <c r="CKJ4232" s="15"/>
      <c r="CKK4232" s="203" t="s">
        <v>3938</v>
      </c>
      <c r="CKL4232" s="162">
        <v>1</v>
      </c>
      <c r="CKM4232" s="204">
        <v>754.9</v>
      </c>
      <c r="CKN4232" s="162">
        <v>2024</v>
      </c>
      <c r="CKO4232" s="188" t="s">
        <v>4570</v>
      </c>
      <c r="CKP4232" s="162" t="s">
        <v>4217</v>
      </c>
      <c r="CKQ4232" s="105">
        <v>3914834.69</v>
      </c>
      <c r="CKR4232" s="196"/>
      <c r="CKS4232" s="197"/>
      <c r="CKT4232" s="196"/>
      <c r="CKU4232" s="265">
        <v>3914834.69</v>
      </c>
      <c r="CKV4232" s="198">
        <v>45364</v>
      </c>
      <c r="CKW4232" s="102">
        <v>45386</v>
      </c>
      <c r="CKX4232" s="15"/>
      <c r="CKY4232" s="15"/>
      <c r="CKZ4232" s="15"/>
      <c r="CLA4232" s="203" t="s">
        <v>3938</v>
      </c>
      <c r="CLB4232" s="162">
        <v>1</v>
      </c>
      <c r="CLC4232" s="204">
        <v>754.9</v>
      </c>
      <c r="CLD4232" s="162">
        <v>2024</v>
      </c>
      <c r="CLE4232" s="188" t="s">
        <v>4570</v>
      </c>
      <c r="CLF4232" s="162" t="s">
        <v>4217</v>
      </c>
      <c r="CLG4232" s="105">
        <v>3914834.69</v>
      </c>
      <c r="CLH4232" s="196"/>
      <c r="CLI4232" s="197"/>
      <c r="CLJ4232" s="196"/>
      <c r="CLK4232" s="265">
        <v>3914834.69</v>
      </c>
      <c r="CLL4232" s="198">
        <v>45364</v>
      </c>
      <c r="CLM4232" s="102">
        <v>45386</v>
      </c>
      <c r="CLN4232" s="15"/>
      <c r="CLO4232" s="15"/>
      <c r="CLP4232" s="15"/>
      <c r="CLQ4232" s="203" t="s">
        <v>3938</v>
      </c>
      <c r="CLR4232" s="162">
        <v>1</v>
      </c>
      <c r="CLS4232" s="204">
        <v>754.9</v>
      </c>
      <c r="CLT4232" s="162">
        <v>2024</v>
      </c>
      <c r="CLU4232" s="188" t="s">
        <v>4570</v>
      </c>
      <c r="CLV4232" s="162" t="s">
        <v>4217</v>
      </c>
      <c r="CLW4232" s="105">
        <v>3914834.69</v>
      </c>
      <c r="CLX4232" s="196"/>
      <c r="CLY4232" s="197"/>
      <c r="CLZ4232" s="196"/>
      <c r="CMA4232" s="265">
        <v>3914834.69</v>
      </c>
      <c r="CMB4232" s="198">
        <v>45364</v>
      </c>
      <c r="CMC4232" s="102">
        <v>45386</v>
      </c>
      <c r="CMD4232" s="15"/>
      <c r="CME4232" s="15"/>
      <c r="CMF4232" s="15"/>
      <c r="CMG4232" s="203" t="s">
        <v>3938</v>
      </c>
      <c r="CMH4232" s="162">
        <v>1</v>
      </c>
      <c r="CMI4232" s="204">
        <v>754.9</v>
      </c>
      <c r="CMJ4232" s="162">
        <v>2024</v>
      </c>
      <c r="CMK4232" s="188" t="s">
        <v>4570</v>
      </c>
      <c r="CML4232" s="162" t="s">
        <v>4217</v>
      </c>
      <c r="CMM4232" s="105">
        <v>3914834.69</v>
      </c>
      <c r="CMN4232" s="196"/>
      <c r="CMO4232" s="197"/>
      <c r="CMP4232" s="196"/>
      <c r="CMQ4232" s="265">
        <v>3914834.69</v>
      </c>
      <c r="CMR4232" s="198">
        <v>45364</v>
      </c>
      <c r="CMS4232" s="102">
        <v>45386</v>
      </c>
      <c r="CMT4232" s="15"/>
      <c r="CMU4232" s="15"/>
      <c r="CMV4232" s="15"/>
      <c r="CMW4232" s="203" t="s">
        <v>3938</v>
      </c>
      <c r="CMX4232" s="162">
        <v>1</v>
      </c>
      <c r="CMY4232" s="204">
        <v>754.9</v>
      </c>
      <c r="CMZ4232" s="162">
        <v>2024</v>
      </c>
      <c r="CNA4232" s="188" t="s">
        <v>4570</v>
      </c>
      <c r="CNB4232" s="162" t="s">
        <v>4217</v>
      </c>
      <c r="CNC4232" s="105">
        <v>3914834.69</v>
      </c>
      <c r="CND4232" s="196"/>
      <c r="CNE4232" s="197"/>
      <c r="CNF4232" s="196"/>
      <c r="CNG4232" s="265">
        <v>3914834.69</v>
      </c>
      <c r="CNH4232" s="198">
        <v>45364</v>
      </c>
      <c r="CNI4232" s="102">
        <v>45386</v>
      </c>
      <c r="CNJ4232" s="15"/>
      <c r="CNK4232" s="15"/>
      <c r="CNL4232" s="15"/>
      <c r="CNM4232" s="203" t="s">
        <v>3938</v>
      </c>
      <c r="CNN4232" s="162">
        <v>1</v>
      </c>
      <c r="CNO4232" s="204">
        <v>754.9</v>
      </c>
      <c r="CNP4232" s="162">
        <v>2024</v>
      </c>
      <c r="CNQ4232" s="188" t="s">
        <v>4570</v>
      </c>
      <c r="CNR4232" s="162" t="s">
        <v>4217</v>
      </c>
      <c r="CNS4232" s="105">
        <v>3914834.69</v>
      </c>
      <c r="CNT4232" s="196"/>
      <c r="CNU4232" s="197"/>
      <c r="CNV4232" s="196"/>
      <c r="CNW4232" s="265">
        <v>3914834.69</v>
      </c>
      <c r="CNX4232" s="198">
        <v>45364</v>
      </c>
      <c r="CNY4232" s="102">
        <v>45386</v>
      </c>
      <c r="CNZ4232" s="15"/>
      <c r="COA4232" s="15"/>
      <c r="COB4232" s="15"/>
      <c r="COC4232" s="203" t="s">
        <v>3938</v>
      </c>
      <c r="COD4232" s="162">
        <v>1</v>
      </c>
      <c r="COE4232" s="204">
        <v>754.9</v>
      </c>
      <c r="COF4232" s="162">
        <v>2024</v>
      </c>
      <c r="COG4232" s="188" t="s">
        <v>4570</v>
      </c>
      <c r="COH4232" s="162" t="s">
        <v>4217</v>
      </c>
      <c r="COI4232" s="105">
        <v>3914834.69</v>
      </c>
      <c r="COJ4232" s="196"/>
      <c r="COK4232" s="197"/>
      <c r="COL4232" s="196"/>
      <c r="COM4232" s="265">
        <v>3914834.69</v>
      </c>
      <c r="CON4232" s="198">
        <v>45364</v>
      </c>
      <c r="COO4232" s="102">
        <v>45386</v>
      </c>
      <c r="COP4232" s="15"/>
      <c r="COQ4232" s="15"/>
      <c r="COR4232" s="15"/>
      <c r="COS4232" s="203" t="s">
        <v>3938</v>
      </c>
      <c r="COT4232" s="162">
        <v>1</v>
      </c>
      <c r="COU4232" s="204">
        <v>754.9</v>
      </c>
      <c r="COV4232" s="162">
        <v>2024</v>
      </c>
      <c r="COW4232" s="188" t="s">
        <v>4570</v>
      </c>
      <c r="COX4232" s="162" t="s">
        <v>4217</v>
      </c>
      <c r="COY4232" s="105">
        <v>3914834.69</v>
      </c>
      <c r="COZ4232" s="196"/>
      <c r="CPA4232" s="197"/>
      <c r="CPB4232" s="196"/>
      <c r="CPC4232" s="265">
        <v>3914834.69</v>
      </c>
      <c r="CPD4232" s="198">
        <v>45364</v>
      </c>
      <c r="CPE4232" s="102">
        <v>45386</v>
      </c>
      <c r="CPF4232" s="15"/>
      <c r="CPG4232" s="15"/>
      <c r="CPH4232" s="15"/>
      <c r="CPI4232" s="203" t="s">
        <v>3938</v>
      </c>
      <c r="CPJ4232" s="162">
        <v>1</v>
      </c>
      <c r="CPK4232" s="204">
        <v>754.9</v>
      </c>
      <c r="CPL4232" s="162">
        <v>2024</v>
      </c>
      <c r="CPM4232" s="188" t="s">
        <v>4570</v>
      </c>
      <c r="CPN4232" s="162" t="s">
        <v>4217</v>
      </c>
      <c r="CPO4232" s="105">
        <v>3914834.69</v>
      </c>
      <c r="CPP4232" s="196"/>
      <c r="CPQ4232" s="197"/>
      <c r="CPR4232" s="196"/>
      <c r="CPS4232" s="265">
        <v>3914834.69</v>
      </c>
      <c r="CPT4232" s="198">
        <v>45364</v>
      </c>
      <c r="CPU4232" s="102">
        <v>45386</v>
      </c>
      <c r="CPV4232" s="15"/>
      <c r="CPW4232" s="15"/>
      <c r="CPX4232" s="15"/>
      <c r="CPY4232" s="203" t="s">
        <v>3938</v>
      </c>
      <c r="CPZ4232" s="162">
        <v>1</v>
      </c>
      <c r="CQA4232" s="204">
        <v>754.9</v>
      </c>
      <c r="CQB4232" s="162">
        <v>2024</v>
      </c>
      <c r="CQC4232" s="188" t="s">
        <v>4570</v>
      </c>
      <c r="CQD4232" s="162" t="s">
        <v>4217</v>
      </c>
      <c r="CQE4232" s="105">
        <v>3914834.69</v>
      </c>
      <c r="CQF4232" s="196"/>
      <c r="CQG4232" s="197"/>
      <c r="CQH4232" s="196"/>
      <c r="CQI4232" s="265">
        <v>3914834.69</v>
      </c>
      <c r="CQJ4232" s="198">
        <v>45364</v>
      </c>
      <c r="CQK4232" s="102">
        <v>45386</v>
      </c>
      <c r="CQL4232" s="15"/>
      <c r="CQM4232" s="15"/>
      <c r="CQN4232" s="15"/>
      <c r="CQO4232" s="203" t="s">
        <v>3938</v>
      </c>
      <c r="CQP4232" s="162">
        <v>1</v>
      </c>
      <c r="CQQ4232" s="204">
        <v>754.9</v>
      </c>
      <c r="CQR4232" s="162">
        <v>2024</v>
      </c>
      <c r="CQS4232" s="188" t="s">
        <v>4570</v>
      </c>
      <c r="CQT4232" s="162" t="s">
        <v>4217</v>
      </c>
      <c r="CQU4232" s="105">
        <v>3914834.69</v>
      </c>
      <c r="CQV4232" s="196"/>
      <c r="CQW4232" s="197"/>
      <c r="CQX4232" s="196"/>
      <c r="CQY4232" s="265">
        <v>3914834.69</v>
      </c>
      <c r="CQZ4232" s="198">
        <v>45364</v>
      </c>
      <c r="CRA4232" s="102">
        <v>45386</v>
      </c>
      <c r="CRB4232" s="15"/>
      <c r="CRC4232" s="15"/>
      <c r="CRD4232" s="15"/>
      <c r="CRE4232" s="203" t="s">
        <v>3938</v>
      </c>
      <c r="CRF4232" s="162">
        <v>1</v>
      </c>
      <c r="CRG4232" s="204">
        <v>754.9</v>
      </c>
      <c r="CRH4232" s="162">
        <v>2024</v>
      </c>
      <c r="CRI4232" s="188" t="s">
        <v>4570</v>
      </c>
      <c r="CRJ4232" s="162" t="s">
        <v>4217</v>
      </c>
      <c r="CRK4232" s="105">
        <v>3914834.69</v>
      </c>
      <c r="CRL4232" s="196"/>
      <c r="CRM4232" s="197"/>
      <c r="CRN4232" s="196"/>
      <c r="CRO4232" s="265">
        <v>3914834.69</v>
      </c>
      <c r="CRP4232" s="198">
        <v>45364</v>
      </c>
      <c r="CRQ4232" s="102">
        <v>45386</v>
      </c>
      <c r="CRR4232" s="15"/>
      <c r="CRS4232" s="15"/>
      <c r="CRT4232" s="15"/>
      <c r="CRU4232" s="203" t="s">
        <v>3938</v>
      </c>
      <c r="CRV4232" s="162">
        <v>1</v>
      </c>
      <c r="CRW4232" s="204">
        <v>754.9</v>
      </c>
      <c r="CRX4232" s="162">
        <v>2024</v>
      </c>
      <c r="CRY4232" s="188" t="s">
        <v>4570</v>
      </c>
      <c r="CRZ4232" s="162" t="s">
        <v>4217</v>
      </c>
      <c r="CSA4232" s="105">
        <v>3914834.69</v>
      </c>
      <c r="CSB4232" s="196"/>
      <c r="CSC4232" s="197"/>
      <c r="CSD4232" s="196"/>
      <c r="CSE4232" s="265">
        <v>3914834.69</v>
      </c>
      <c r="CSF4232" s="198">
        <v>45364</v>
      </c>
      <c r="CSG4232" s="102">
        <v>45386</v>
      </c>
      <c r="CSH4232" s="15"/>
      <c r="CSI4232" s="15"/>
      <c r="CSJ4232" s="15"/>
      <c r="CSK4232" s="203" t="s">
        <v>3938</v>
      </c>
      <c r="CSL4232" s="162">
        <v>1</v>
      </c>
      <c r="CSM4232" s="204">
        <v>754.9</v>
      </c>
      <c r="CSN4232" s="162">
        <v>2024</v>
      </c>
      <c r="CSO4232" s="188" t="s">
        <v>4570</v>
      </c>
      <c r="CSP4232" s="162" t="s">
        <v>4217</v>
      </c>
      <c r="CSQ4232" s="105">
        <v>3914834.69</v>
      </c>
      <c r="CSR4232" s="196"/>
      <c r="CSS4232" s="197"/>
      <c r="CST4232" s="196"/>
      <c r="CSU4232" s="265">
        <v>3914834.69</v>
      </c>
      <c r="CSV4232" s="198">
        <v>45364</v>
      </c>
      <c r="CSW4232" s="102">
        <v>45386</v>
      </c>
      <c r="CSX4232" s="15"/>
      <c r="CSY4232" s="15"/>
      <c r="CSZ4232" s="15"/>
      <c r="CTA4232" s="203" t="s">
        <v>3938</v>
      </c>
      <c r="CTB4232" s="162">
        <v>1</v>
      </c>
      <c r="CTC4232" s="204">
        <v>754.9</v>
      </c>
      <c r="CTD4232" s="162">
        <v>2024</v>
      </c>
      <c r="CTE4232" s="188" t="s">
        <v>4570</v>
      </c>
      <c r="CTF4232" s="162" t="s">
        <v>4217</v>
      </c>
      <c r="CTG4232" s="105">
        <v>3914834.69</v>
      </c>
      <c r="CTH4232" s="196"/>
      <c r="CTI4232" s="197"/>
      <c r="CTJ4232" s="196"/>
      <c r="CTK4232" s="265">
        <v>3914834.69</v>
      </c>
      <c r="CTL4232" s="198">
        <v>45364</v>
      </c>
      <c r="CTM4232" s="102">
        <v>45386</v>
      </c>
      <c r="CTN4232" s="15"/>
      <c r="CTO4232" s="15"/>
      <c r="CTP4232" s="15"/>
      <c r="CTQ4232" s="203" t="s">
        <v>3938</v>
      </c>
      <c r="CTR4232" s="162">
        <v>1</v>
      </c>
      <c r="CTS4232" s="204">
        <v>754.9</v>
      </c>
      <c r="CTT4232" s="162">
        <v>2024</v>
      </c>
      <c r="CTU4232" s="188" t="s">
        <v>4570</v>
      </c>
      <c r="CTV4232" s="162" t="s">
        <v>4217</v>
      </c>
      <c r="CTW4232" s="105">
        <v>3914834.69</v>
      </c>
      <c r="CTX4232" s="196"/>
      <c r="CTY4232" s="197"/>
      <c r="CTZ4232" s="196"/>
      <c r="CUA4232" s="265">
        <v>3914834.69</v>
      </c>
      <c r="CUB4232" s="198">
        <v>45364</v>
      </c>
      <c r="CUC4232" s="102">
        <v>45386</v>
      </c>
      <c r="CUD4232" s="15"/>
      <c r="CUE4232" s="15"/>
      <c r="CUF4232" s="15"/>
      <c r="CUG4232" s="203" t="s">
        <v>3938</v>
      </c>
      <c r="CUH4232" s="162">
        <v>1</v>
      </c>
      <c r="CUI4232" s="204">
        <v>754.9</v>
      </c>
      <c r="CUJ4232" s="162">
        <v>2024</v>
      </c>
      <c r="CUK4232" s="188" t="s">
        <v>4570</v>
      </c>
      <c r="CUL4232" s="162" t="s">
        <v>4217</v>
      </c>
      <c r="CUM4232" s="105">
        <v>3914834.69</v>
      </c>
      <c r="CUN4232" s="196"/>
      <c r="CUO4232" s="197"/>
      <c r="CUP4232" s="196"/>
      <c r="CUQ4232" s="265">
        <v>3914834.69</v>
      </c>
      <c r="CUR4232" s="198">
        <v>45364</v>
      </c>
      <c r="CUS4232" s="102">
        <v>45386</v>
      </c>
      <c r="CUT4232" s="15"/>
      <c r="CUU4232" s="15"/>
      <c r="CUV4232" s="15"/>
      <c r="CUW4232" s="203" t="s">
        <v>3938</v>
      </c>
      <c r="CUX4232" s="162">
        <v>1</v>
      </c>
      <c r="CUY4232" s="204">
        <v>754.9</v>
      </c>
      <c r="CUZ4232" s="162">
        <v>2024</v>
      </c>
      <c r="CVA4232" s="188" t="s">
        <v>4570</v>
      </c>
      <c r="CVB4232" s="162" t="s">
        <v>4217</v>
      </c>
      <c r="CVC4232" s="105">
        <v>3914834.69</v>
      </c>
      <c r="CVD4232" s="196"/>
      <c r="CVE4232" s="197"/>
      <c r="CVF4232" s="196"/>
      <c r="CVG4232" s="265">
        <v>3914834.69</v>
      </c>
      <c r="CVH4232" s="198">
        <v>45364</v>
      </c>
      <c r="CVI4232" s="102">
        <v>45386</v>
      </c>
      <c r="CVJ4232" s="15"/>
      <c r="CVK4232" s="15"/>
      <c r="CVL4232" s="15"/>
      <c r="CVM4232" s="203" t="s">
        <v>3938</v>
      </c>
      <c r="CVN4232" s="162">
        <v>1</v>
      </c>
      <c r="CVO4232" s="204">
        <v>754.9</v>
      </c>
      <c r="CVP4232" s="162">
        <v>2024</v>
      </c>
      <c r="CVQ4232" s="188" t="s">
        <v>4570</v>
      </c>
      <c r="CVR4232" s="162" t="s">
        <v>4217</v>
      </c>
      <c r="CVS4232" s="105">
        <v>3914834.69</v>
      </c>
      <c r="CVT4232" s="196"/>
      <c r="CVU4232" s="197"/>
      <c r="CVV4232" s="196"/>
      <c r="CVW4232" s="265">
        <v>3914834.69</v>
      </c>
      <c r="CVX4232" s="198">
        <v>45364</v>
      </c>
      <c r="CVY4232" s="102">
        <v>45386</v>
      </c>
      <c r="CVZ4232" s="15"/>
      <c r="CWA4232" s="15"/>
      <c r="CWB4232" s="15"/>
      <c r="CWC4232" s="203" t="s">
        <v>3938</v>
      </c>
      <c r="CWD4232" s="162">
        <v>1</v>
      </c>
      <c r="CWE4232" s="204">
        <v>754.9</v>
      </c>
      <c r="CWF4232" s="162">
        <v>2024</v>
      </c>
      <c r="CWG4232" s="188" t="s">
        <v>4570</v>
      </c>
      <c r="CWH4232" s="162" t="s">
        <v>4217</v>
      </c>
      <c r="CWI4232" s="105">
        <v>3914834.69</v>
      </c>
      <c r="CWJ4232" s="196"/>
      <c r="CWK4232" s="197"/>
      <c r="CWL4232" s="196"/>
      <c r="CWM4232" s="265">
        <v>3914834.69</v>
      </c>
      <c r="CWN4232" s="198">
        <v>45364</v>
      </c>
      <c r="CWO4232" s="102">
        <v>45386</v>
      </c>
      <c r="CWP4232" s="15"/>
      <c r="CWQ4232" s="15"/>
      <c r="CWR4232" s="15"/>
      <c r="CWS4232" s="203" t="s">
        <v>3938</v>
      </c>
      <c r="CWT4232" s="162">
        <v>1</v>
      </c>
      <c r="CWU4232" s="204">
        <v>754.9</v>
      </c>
      <c r="CWV4232" s="162">
        <v>2024</v>
      </c>
      <c r="CWW4232" s="188" t="s">
        <v>4570</v>
      </c>
      <c r="CWX4232" s="162" t="s">
        <v>4217</v>
      </c>
      <c r="CWY4232" s="105">
        <v>3914834.69</v>
      </c>
      <c r="CWZ4232" s="196"/>
      <c r="CXA4232" s="197"/>
      <c r="CXB4232" s="196"/>
      <c r="CXC4232" s="265">
        <v>3914834.69</v>
      </c>
      <c r="CXD4232" s="198">
        <v>45364</v>
      </c>
      <c r="CXE4232" s="102">
        <v>45386</v>
      </c>
      <c r="CXF4232" s="15"/>
      <c r="CXG4232" s="15"/>
      <c r="CXH4232" s="15"/>
      <c r="CXI4232" s="203" t="s">
        <v>3938</v>
      </c>
      <c r="CXJ4232" s="162">
        <v>1</v>
      </c>
      <c r="CXK4232" s="204">
        <v>754.9</v>
      </c>
      <c r="CXL4232" s="162">
        <v>2024</v>
      </c>
      <c r="CXM4232" s="188" t="s">
        <v>4570</v>
      </c>
      <c r="CXN4232" s="162" t="s">
        <v>4217</v>
      </c>
      <c r="CXO4232" s="105">
        <v>3914834.69</v>
      </c>
      <c r="CXP4232" s="196"/>
      <c r="CXQ4232" s="197"/>
      <c r="CXR4232" s="196"/>
      <c r="CXS4232" s="265">
        <v>3914834.69</v>
      </c>
      <c r="CXT4232" s="198">
        <v>45364</v>
      </c>
      <c r="CXU4232" s="102">
        <v>45386</v>
      </c>
      <c r="CXV4232" s="15"/>
      <c r="CXW4232" s="15"/>
      <c r="CXX4232" s="15"/>
      <c r="CXY4232" s="203" t="s">
        <v>3938</v>
      </c>
      <c r="CXZ4232" s="162">
        <v>1</v>
      </c>
      <c r="CYA4232" s="204">
        <v>754.9</v>
      </c>
      <c r="CYB4232" s="162">
        <v>2024</v>
      </c>
      <c r="CYC4232" s="188" t="s">
        <v>4570</v>
      </c>
      <c r="CYD4232" s="162" t="s">
        <v>4217</v>
      </c>
      <c r="CYE4232" s="105">
        <v>3914834.69</v>
      </c>
      <c r="CYF4232" s="196"/>
      <c r="CYG4232" s="197"/>
      <c r="CYH4232" s="196"/>
      <c r="CYI4232" s="265">
        <v>3914834.69</v>
      </c>
      <c r="CYJ4232" s="198">
        <v>45364</v>
      </c>
      <c r="CYK4232" s="102">
        <v>45386</v>
      </c>
      <c r="CYL4232" s="15"/>
      <c r="CYM4232" s="15"/>
      <c r="CYN4232" s="15"/>
      <c r="CYO4232" s="203" t="s">
        <v>3938</v>
      </c>
      <c r="CYP4232" s="162">
        <v>1</v>
      </c>
      <c r="CYQ4232" s="204">
        <v>754.9</v>
      </c>
      <c r="CYR4232" s="162">
        <v>2024</v>
      </c>
      <c r="CYS4232" s="188" t="s">
        <v>4570</v>
      </c>
      <c r="CYT4232" s="162" t="s">
        <v>4217</v>
      </c>
      <c r="CYU4232" s="105">
        <v>3914834.69</v>
      </c>
      <c r="CYV4232" s="196"/>
      <c r="CYW4232" s="197"/>
      <c r="CYX4232" s="196"/>
      <c r="CYY4232" s="265">
        <v>3914834.69</v>
      </c>
      <c r="CYZ4232" s="198">
        <v>45364</v>
      </c>
      <c r="CZA4232" s="102">
        <v>45386</v>
      </c>
      <c r="CZB4232" s="15"/>
      <c r="CZC4232" s="15"/>
      <c r="CZD4232" s="15"/>
      <c r="CZE4232" s="203" t="s">
        <v>3938</v>
      </c>
      <c r="CZF4232" s="162">
        <v>1</v>
      </c>
      <c r="CZG4232" s="204">
        <v>754.9</v>
      </c>
      <c r="CZH4232" s="162">
        <v>2024</v>
      </c>
      <c r="CZI4232" s="188" t="s">
        <v>4570</v>
      </c>
      <c r="CZJ4232" s="162" t="s">
        <v>4217</v>
      </c>
      <c r="CZK4232" s="105">
        <v>3914834.69</v>
      </c>
      <c r="CZL4232" s="196"/>
      <c r="CZM4232" s="197"/>
      <c r="CZN4232" s="196"/>
      <c r="CZO4232" s="265">
        <v>3914834.69</v>
      </c>
      <c r="CZP4232" s="198">
        <v>45364</v>
      </c>
      <c r="CZQ4232" s="102">
        <v>45386</v>
      </c>
      <c r="CZR4232" s="15"/>
      <c r="CZS4232" s="15"/>
      <c r="CZT4232" s="15"/>
      <c r="CZU4232" s="203" t="s">
        <v>3938</v>
      </c>
      <c r="CZV4232" s="162">
        <v>1</v>
      </c>
      <c r="CZW4232" s="204">
        <v>754.9</v>
      </c>
      <c r="CZX4232" s="162">
        <v>2024</v>
      </c>
      <c r="CZY4232" s="188" t="s">
        <v>4570</v>
      </c>
      <c r="CZZ4232" s="162" t="s">
        <v>4217</v>
      </c>
      <c r="DAA4232" s="105">
        <v>3914834.69</v>
      </c>
      <c r="DAB4232" s="196"/>
      <c r="DAC4232" s="197"/>
      <c r="DAD4232" s="196"/>
      <c r="DAE4232" s="265">
        <v>3914834.69</v>
      </c>
      <c r="DAF4232" s="198">
        <v>45364</v>
      </c>
      <c r="DAG4232" s="102">
        <v>45386</v>
      </c>
      <c r="DAH4232" s="15"/>
      <c r="DAI4232" s="15"/>
      <c r="DAJ4232" s="15"/>
      <c r="DAK4232" s="203" t="s">
        <v>3938</v>
      </c>
      <c r="DAL4232" s="162">
        <v>1</v>
      </c>
      <c r="DAM4232" s="204">
        <v>754.9</v>
      </c>
      <c r="DAN4232" s="162">
        <v>2024</v>
      </c>
      <c r="DAO4232" s="188" t="s">
        <v>4570</v>
      </c>
      <c r="DAP4232" s="162" t="s">
        <v>4217</v>
      </c>
      <c r="DAQ4232" s="105">
        <v>3914834.69</v>
      </c>
      <c r="DAR4232" s="196"/>
      <c r="DAS4232" s="197"/>
      <c r="DAT4232" s="196"/>
      <c r="DAU4232" s="265">
        <v>3914834.69</v>
      </c>
      <c r="DAV4232" s="198">
        <v>45364</v>
      </c>
      <c r="DAW4232" s="102">
        <v>45386</v>
      </c>
      <c r="DAX4232" s="15"/>
      <c r="DAY4232" s="15"/>
      <c r="DAZ4232" s="15"/>
      <c r="DBA4232" s="203" t="s">
        <v>3938</v>
      </c>
      <c r="DBB4232" s="162">
        <v>1</v>
      </c>
      <c r="DBC4232" s="204">
        <v>754.9</v>
      </c>
      <c r="DBD4232" s="162">
        <v>2024</v>
      </c>
      <c r="DBE4232" s="188" t="s">
        <v>4570</v>
      </c>
      <c r="DBF4232" s="162" t="s">
        <v>4217</v>
      </c>
      <c r="DBG4232" s="105">
        <v>3914834.69</v>
      </c>
      <c r="DBH4232" s="196"/>
      <c r="DBI4232" s="197"/>
      <c r="DBJ4232" s="196"/>
      <c r="DBK4232" s="265">
        <v>3914834.69</v>
      </c>
      <c r="DBL4232" s="198">
        <v>45364</v>
      </c>
      <c r="DBM4232" s="102">
        <v>45386</v>
      </c>
      <c r="DBN4232" s="15"/>
      <c r="DBO4232" s="15"/>
      <c r="DBP4232" s="15"/>
      <c r="DBQ4232" s="203" t="s">
        <v>3938</v>
      </c>
      <c r="DBR4232" s="162">
        <v>1</v>
      </c>
      <c r="DBS4232" s="204">
        <v>754.9</v>
      </c>
      <c r="DBT4232" s="162">
        <v>2024</v>
      </c>
      <c r="DBU4232" s="188" t="s">
        <v>4570</v>
      </c>
      <c r="DBV4232" s="162" t="s">
        <v>4217</v>
      </c>
      <c r="DBW4232" s="105">
        <v>3914834.69</v>
      </c>
      <c r="DBX4232" s="196"/>
      <c r="DBY4232" s="197"/>
      <c r="DBZ4232" s="196"/>
      <c r="DCA4232" s="265">
        <v>3914834.69</v>
      </c>
      <c r="DCB4232" s="198">
        <v>45364</v>
      </c>
      <c r="DCC4232" s="102">
        <v>45386</v>
      </c>
      <c r="DCD4232" s="15"/>
      <c r="DCE4232" s="15"/>
      <c r="DCF4232" s="15"/>
      <c r="DCG4232" s="203" t="s">
        <v>3938</v>
      </c>
      <c r="DCH4232" s="162">
        <v>1</v>
      </c>
      <c r="DCI4232" s="204">
        <v>754.9</v>
      </c>
      <c r="DCJ4232" s="162">
        <v>2024</v>
      </c>
      <c r="DCK4232" s="188" t="s">
        <v>4570</v>
      </c>
      <c r="DCL4232" s="162" t="s">
        <v>4217</v>
      </c>
      <c r="DCM4232" s="105">
        <v>3914834.69</v>
      </c>
      <c r="DCN4232" s="196"/>
      <c r="DCO4232" s="197"/>
      <c r="DCP4232" s="196"/>
      <c r="DCQ4232" s="265">
        <v>3914834.69</v>
      </c>
      <c r="DCR4232" s="198">
        <v>45364</v>
      </c>
      <c r="DCS4232" s="102">
        <v>45386</v>
      </c>
      <c r="DCT4232" s="15"/>
      <c r="DCU4232" s="15"/>
      <c r="DCV4232" s="15"/>
      <c r="DCW4232" s="203" t="s">
        <v>3938</v>
      </c>
      <c r="DCX4232" s="162">
        <v>1</v>
      </c>
      <c r="DCY4232" s="204">
        <v>754.9</v>
      </c>
      <c r="DCZ4232" s="162">
        <v>2024</v>
      </c>
      <c r="DDA4232" s="188" t="s">
        <v>4570</v>
      </c>
      <c r="DDB4232" s="162" t="s">
        <v>4217</v>
      </c>
      <c r="DDC4232" s="105">
        <v>3914834.69</v>
      </c>
      <c r="DDD4232" s="196"/>
      <c r="DDE4232" s="197"/>
      <c r="DDF4232" s="196"/>
      <c r="DDG4232" s="265">
        <v>3914834.69</v>
      </c>
      <c r="DDH4232" s="198">
        <v>45364</v>
      </c>
      <c r="DDI4232" s="102">
        <v>45386</v>
      </c>
      <c r="DDJ4232" s="15"/>
      <c r="DDK4232" s="15"/>
      <c r="DDL4232" s="15"/>
      <c r="DDM4232" s="203" t="s">
        <v>3938</v>
      </c>
      <c r="DDN4232" s="162">
        <v>1</v>
      </c>
      <c r="DDO4232" s="204">
        <v>754.9</v>
      </c>
      <c r="DDP4232" s="162">
        <v>2024</v>
      </c>
      <c r="DDQ4232" s="188" t="s">
        <v>4570</v>
      </c>
      <c r="DDR4232" s="162" t="s">
        <v>4217</v>
      </c>
      <c r="DDS4232" s="105">
        <v>3914834.69</v>
      </c>
      <c r="DDT4232" s="196"/>
      <c r="DDU4232" s="197"/>
      <c r="DDV4232" s="196"/>
      <c r="DDW4232" s="265">
        <v>3914834.69</v>
      </c>
      <c r="DDX4232" s="198">
        <v>45364</v>
      </c>
      <c r="DDY4232" s="102">
        <v>45386</v>
      </c>
      <c r="DDZ4232" s="15"/>
      <c r="DEA4232" s="15"/>
      <c r="DEB4232" s="15"/>
      <c r="DEC4232" s="203" t="s">
        <v>3938</v>
      </c>
      <c r="DED4232" s="162">
        <v>1</v>
      </c>
      <c r="DEE4232" s="204">
        <v>754.9</v>
      </c>
      <c r="DEF4232" s="162">
        <v>2024</v>
      </c>
      <c r="DEG4232" s="188" t="s">
        <v>4570</v>
      </c>
      <c r="DEH4232" s="162" t="s">
        <v>4217</v>
      </c>
      <c r="DEI4232" s="105">
        <v>3914834.69</v>
      </c>
      <c r="DEJ4232" s="196"/>
      <c r="DEK4232" s="197"/>
      <c r="DEL4232" s="196"/>
      <c r="DEM4232" s="265">
        <v>3914834.69</v>
      </c>
      <c r="DEN4232" s="198">
        <v>45364</v>
      </c>
      <c r="DEO4232" s="102">
        <v>45386</v>
      </c>
      <c r="DEP4232" s="15"/>
      <c r="DEQ4232" s="15"/>
      <c r="DER4232" s="15"/>
      <c r="DES4232" s="203" t="s">
        <v>3938</v>
      </c>
      <c r="DET4232" s="162">
        <v>1</v>
      </c>
      <c r="DEU4232" s="204">
        <v>754.9</v>
      </c>
      <c r="DEV4232" s="162">
        <v>2024</v>
      </c>
      <c r="DEW4232" s="188" t="s">
        <v>4570</v>
      </c>
      <c r="DEX4232" s="162" t="s">
        <v>4217</v>
      </c>
      <c r="DEY4232" s="105">
        <v>3914834.69</v>
      </c>
      <c r="DEZ4232" s="196"/>
      <c r="DFA4232" s="197"/>
      <c r="DFB4232" s="196"/>
      <c r="DFC4232" s="265">
        <v>3914834.69</v>
      </c>
      <c r="DFD4232" s="198">
        <v>45364</v>
      </c>
      <c r="DFE4232" s="102">
        <v>45386</v>
      </c>
      <c r="DFF4232" s="15"/>
      <c r="DFG4232" s="15"/>
      <c r="DFH4232" s="15"/>
      <c r="DFI4232" s="203" t="s">
        <v>3938</v>
      </c>
      <c r="DFJ4232" s="162">
        <v>1</v>
      </c>
      <c r="DFK4232" s="204">
        <v>754.9</v>
      </c>
      <c r="DFL4232" s="162">
        <v>2024</v>
      </c>
      <c r="DFM4232" s="188" t="s">
        <v>4570</v>
      </c>
      <c r="DFN4232" s="162" t="s">
        <v>4217</v>
      </c>
      <c r="DFO4232" s="105">
        <v>3914834.69</v>
      </c>
      <c r="DFP4232" s="196"/>
      <c r="DFQ4232" s="197"/>
      <c r="DFR4232" s="196"/>
      <c r="DFS4232" s="265">
        <v>3914834.69</v>
      </c>
      <c r="DFT4232" s="198">
        <v>45364</v>
      </c>
      <c r="DFU4232" s="102">
        <v>45386</v>
      </c>
      <c r="DFV4232" s="15"/>
      <c r="DFW4232" s="15"/>
      <c r="DFX4232" s="15"/>
      <c r="DFY4232" s="203" t="s">
        <v>3938</v>
      </c>
      <c r="DFZ4232" s="162">
        <v>1</v>
      </c>
      <c r="DGA4232" s="204">
        <v>754.9</v>
      </c>
      <c r="DGB4232" s="162">
        <v>2024</v>
      </c>
      <c r="DGC4232" s="188" t="s">
        <v>4570</v>
      </c>
      <c r="DGD4232" s="162" t="s">
        <v>4217</v>
      </c>
      <c r="DGE4232" s="105">
        <v>3914834.69</v>
      </c>
      <c r="DGF4232" s="196"/>
      <c r="DGG4232" s="197"/>
      <c r="DGH4232" s="196"/>
      <c r="DGI4232" s="265">
        <v>3914834.69</v>
      </c>
      <c r="DGJ4232" s="198">
        <v>45364</v>
      </c>
      <c r="DGK4232" s="102">
        <v>45386</v>
      </c>
      <c r="DGL4232" s="15"/>
      <c r="DGM4232" s="15"/>
      <c r="DGN4232" s="15"/>
      <c r="DGO4232" s="203" t="s">
        <v>3938</v>
      </c>
      <c r="DGP4232" s="162">
        <v>1</v>
      </c>
      <c r="DGQ4232" s="204">
        <v>754.9</v>
      </c>
      <c r="DGR4232" s="162">
        <v>2024</v>
      </c>
      <c r="DGS4232" s="188" t="s">
        <v>4570</v>
      </c>
      <c r="DGT4232" s="162" t="s">
        <v>4217</v>
      </c>
      <c r="DGU4232" s="105">
        <v>3914834.69</v>
      </c>
      <c r="DGV4232" s="196"/>
      <c r="DGW4232" s="197"/>
      <c r="DGX4232" s="196"/>
      <c r="DGY4232" s="265">
        <v>3914834.69</v>
      </c>
      <c r="DGZ4232" s="198">
        <v>45364</v>
      </c>
      <c r="DHA4232" s="102">
        <v>45386</v>
      </c>
      <c r="DHB4232" s="15"/>
      <c r="DHC4232" s="15"/>
      <c r="DHD4232" s="15"/>
      <c r="DHE4232" s="203" t="s">
        <v>3938</v>
      </c>
      <c r="DHF4232" s="162">
        <v>1</v>
      </c>
      <c r="DHG4232" s="204">
        <v>754.9</v>
      </c>
      <c r="DHH4232" s="162">
        <v>2024</v>
      </c>
      <c r="DHI4232" s="188" t="s">
        <v>4570</v>
      </c>
      <c r="DHJ4232" s="162" t="s">
        <v>4217</v>
      </c>
      <c r="DHK4232" s="105">
        <v>3914834.69</v>
      </c>
      <c r="DHL4232" s="196"/>
      <c r="DHM4232" s="197"/>
      <c r="DHN4232" s="196"/>
      <c r="DHO4232" s="265">
        <v>3914834.69</v>
      </c>
      <c r="DHP4232" s="198">
        <v>45364</v>
      </c>
      <c r="DHQ4232" s="102">
        <v>45386</v>
      </c>
      <c r="DHR4232" s="15"/>
      <c r="DHS4232" s="15"/>
      <c r="DHT4232" s="15"/>
      <c r="DHU4232" s="203" t="s">
        <v>3938</v>
      </c>
      <c r="DHV4232" s="162">
        <v>1</v>
      </c>
      <c r="DHW4232" s="204">
        <v>754.9</v>
      </c>
      <c r="DHX4232" s="162">
        <v>2024</v>
      </c>
      <c r="DHY4232" s="188" t="s">
        <v>4570</v>
      </c>
      <c r="DHZ4232" s="162" t="s">
        <v>4217</v>
      </c>
      <c r="DIA4232" s="105">
        <v>3914834.69</v>
      </c>
      <c r="DIB4232" s="196"/>
      <c r="DIC4232" s="197"/>
      <c r="DID4232" s="196"/>
      <c r="DIE4232" s="265">
        <v>3914834.69</v>
      </c>
      <c r="DIF4232" s="198">
        <v>45364</v>
      </c>
      <c r="DIG4232" s="102">
        <v>45386</v>
      </c>
      <c r="DIH4232" s="15"/>
      <c r="DII4232" s="15"/>
      <c r="DIJ4232" s="15"/>
      <c r="DIK4232" s="203" t="s">
        <v>3938</v>
      </c>
      <c r="DIL4232" s="162">
        <v>1</v>
      </c>
      <c r="DIM4232" s="204">
        <v>754.9</v>
      </c>
      <c r="DIN4232" s="162">
        <v>2024</v>
      </c>
      <c r="DIO4232" s="188" t="s">
        <v>4570</v>
      </c>
      <c r="DIP4232" s="162" t="s">
        <v>4217</v>
      </c>
      <c r="DIQ4232" s="105">
        <v>3914834.69</v>
      </c>
      <c r="DIR4232" s="196"/>
      <c r="DIS4232" s="197"/>
      <c r="DIT4232" s="196"/>
      <c r="DIU4232" s="265">
        <v>3914834.69</v>
      </c>
      <c r="DIV4232" s="198">
        <v>45364</v>
      </c>
      <c r="DIW4232" s="102">
        <v>45386</v>
      </c>
      <c r="DIX4232" s="15"/>
      <c r="DIY4232" s="15"/>
      <c r="DIZ4232" s="15"/>
      <c r="DJA4232" s="203" t="s">
        <v>3938</v>
      </c>
      <c r="DJB4232" s="162">
        <v>1</v>
      </c>
      <c r="DJC4232" s="204">
        <v>754.9</v>
      </c>
      <c r="DJD4232" s="162">
        <v>2024</v>
      </c>
      <c r="DJE4232" s="188" t="s">
        <v>4570</v>
      </c>
      <c r="DJF4232" s="162" t="s">
        <v>4217</v>
      </c>
      <c r="DJG4232" s="105">
        <v>3914834.69</v>
      </c>
      <c r="DJH4232" s="196"/>
      <c r="DJI4232" s="197"/>
      <c r="DJJ4232" s="196"/>
      <c r="DJK4232" s="265">
        <v>3914834.69</v>
      </c>
      <c r="DJL4232" s="198">
        <v>45364</v>
      </c>
      <c r="DJM4232" s="102">
        <v>45386</v>
      </c>
      <c r="DJN4232" s="15"/>
      <c r="DJO4232" s="15"/>
      <c r="DJP4232" s="15"/>
      <c r="DJQ4232" s="203" t="s">
        <v>3938</v>
      </c>
      <c r="DJR4232" s="162">
        <v>1</v>
      </c>
      <c r="DJS4232" s="204">
        <v>754.9</v>
      </c>
      <c r="DJT4232" s="162">
        <v>2024</v>
      </c>
      <c r="DJU4232" s="188" t="s">
        <v>4570</v>
      </c>
      <c r="DJV4232" s="162" t="s">
        <v>4217</v>
      </c>
      <c r="DJW4232" s="105">
        <v>3914834.69</v>
      </c>
      <c r="DJX4232" s="196"/>
      <c r="DJY4232" s="197"/>
      <c r="DJZ4232" s="196"/>
      <c r="DKA4232" s="265">
        <v>3914834.69</v>
      </c>
      <c r="DKB4232" s="198">
        <v>45364</v>
      </c>
      <c r="DKC4232" s="102">
        <v>45386</v>
      </c>
      <c r="DKD4232" s="15"/>
      <c r="DKE4232" s="15"/>
      <c r="DKF4232" s="15"/>
      <c r="DKG4232" s="203" t="s">
        <v>3938</v>
      </c>
      <c r="DKH4232" s="162">
        <v>1</v>
      </c>
      <c r="DKI4232" s="204">
        <v>754.9</v>
      </c>
      <c r="DKJ4232" s="162">
        <v>2024</v>
      </c>
      <c r="DKK4232" s="188" t="s">
        <v>4570</v>
      </c>
      <c r="DKL4232" s="162" t="s">
        <v>4217</v>
      </c>
      <c r="DKM4232" s="105">
        <v>3914834.69</v>
      </c>
      <c r="DKN4232" s="196"/>
      <c r="DKO4232" s="197"/>
      <c r="DKP4232" s="196"/>
      <c r="DKQ4232" s="265">
        <v>3914834.69</v>
      </c>
      <c r="DKR4232" s="198">
        <v>45364</v>
      </c>
      <c r="DKS4232" s="102">
        <v>45386</v>
      </c>
      <c r="DKT4232" s="15"/>
      <c r="DKU4232" s="15"/>
      <c r="DKV4232" s="15"/>
      <c r="DKW4232" s="203" t="s">
        <v>3938</v>
      </c>
      <c r="DKX4232" s="162">
        <v>1</v>
      </c>
      <c r="DKY4232" s="204">
        <v>754.9</v>
      </c>
      <c r="DKZ4232" s="162">
        <v>2024</v>
      </c>
      <c r="DLA4232" s="188" t="s">
        <v>4570</v>
      </c>
      <c r="DLB4232" s="162" t="s">
        <v>4217</v>
      </c>
      <c r="DLC4232" s="105">
        <v>3914834.69</v>
      </c>
      <c r="DLD4232" s="196"/>
      <c r="DLE4232" s="197"/>
      <c r="DLF4232" s="196"/>
      <c r="DLG4232" s="265">
        <v>3914834.69</v>
      </c>
      <c r="DLH4232" s="198">
        <v>45364</v>
      </c>
      <c r="DLI4232" s="102">
        <v>45386</v>
      </c>
      <c r="DLJ4232" s="15"/>
      <c r="DLK4232" s="15"/>
      <c r="DLL4232" s="15"/>
      <c r="DLM4232" s="203" t="s">
        <v>3938</v>
      </c>
      <c r="DLN4232" s="162">
        <v>1</v>
      </c>
      <c r="DLO4232" s="204">
        <v>754.9</v>
      </c>
      <c r="DLP4232" s="162">
        <v>2024</v>
      </c>
      <c r="DLQ4232" s="188" t="s">
        <v>4570</v>
      </c>
      <c r="DLR4232" s="162" t="s">
        <v>4217</v>
      </c>
      <c r="DLS4232" s="105">
        <v>3914834.69</v>
      </c>
      <c r="DLT4232" s="196"/>
      <c r="DLU4232" s="197"/>
      <c r="DLV4232" s="196"/>
      <c r="DLW4232" s="265">
        <v>3914834.69</v>
      </c>
      <c r="DLX4232" s="198">
        <v>45364</v>
      </c>
      <c r="DLY4232" s="102">
        <v>45386</v>
      </c>
      <c r="DLZ4232" s="15"/>
      <c r="DMA4232" s="15"/>
      <c r="DMB4232" s="15"/>
      <c r="DMC4232" s="203" t="s">
        <v>3938</v>
      </c>
      <c r="DMD4232" s="162">
        <v>1</v>
      </c>
      <c r="DME4232" s="204">
        <v>754.9</v>
      </c>
      <c r="DMF4232" s="162">
        <v>2024</v>
      </c>
      <c r="DMG4232" s="188" t="s">
        <v>4570</v>
      </c>
      <c r="DMH4232" s="162" t="s">
        <v>4217</v>
      </c>
      <c r="DMI4232" s="105">
        <v>3914834.69</v>
      </c>
      <c r="DMJ4232" s="196"/>
      <c r="DMK4232" s="197"/>
      <c r="DML4232" s="196"/>
      <c r="DMM4232" s="265">
        <v>3914834.69</v>
      </c>
      <c r="DMN4232" s="198">
        <v>45364</v>
      </c>
      <c r="DMO4232" s="102">
        <v>45386</v>
      </c>
      <c r="DMP4232" s="15"/>
      <c r="DMQ4232" s="15"/>
      <c r="DMR4232" s="15"/>
      <c r="DMS4232" s="203" t="s">
        <v>3938</v>
      </c>
      <c r="DMT4232" s="162">
        <v>1</v>
      </c>
      <c r="DMU4232" s="204">
        <v>754.9</v>
      </c>
      <c r="DMV4232" s="162">
        <v>2024</v>
      </c>
      <c r="DMW4232" s="188" t="s">
        <v>4570</v>
      </c>
      <c r="DMX4232" s="162" t="s">
        <v>4217</v>
      </c>
      <c r="DMY4232" s="105">
        <v>3914834.69</v>
      </c>
      <c r="DMZ4232" s="196"/>
      <c r="DNA4232" s="197"/>
      <c r="DNB4232" s="196"/>
      <c r="DNC4232" s="265">
        <v>3914834.69</v>
      </c>
      <c r="DND4232" s="198">
        <v>45364</v>
      </c>
      <c r="DNE4232" s="102">
        <v>45386</v>
      </c>
      <c r="DNF4232" s="15"/>
      <c r="DNG4232" s="15"/>
      <c r="DNH4232" s="15"/>
      <c r="DNI4232" s="203" t="s">
        <v>3938</v>
      </c>
      <c r="DNJ4232" s="162">
        <v>1</v>
      </c>
      <c r="DNK4232" s="204">
        <v>754.9</v>
      </c>
      <c r="DNL4232" s="162">
        <v>2024</v>
      </c>
      <c r="DNM4232" s="188" t="s">
        <v>4570</v>
      </c>
      <c r="DNN4232" s="162" t="s">
        <v>4217</v>
      </c>
      <c r="DNO4232" s="105">
        <v>3914834.69</v>
      </c>
      <c r="DNP4232" s="196"/>
      <c r="DNQ4232" s="197"/>
      <c r="DNR4232" s="196"/>
      <c r="DNS4232" s="265">
        <v>3914834.69</v>
      </c>
      <c r="DNT4232" s="198">
        <v>45364</v>
      </c>
      <c r="DNU4232" s="102">
        <v>45386</v>
      </c>
      <c r="DNV4232" s="15"/>
      <c r="DNW4232" s="15"/>
      <c r="DNX4232" s="15"/>
      <c r="DNY4232" s="203" t="s">
        <v>3938</v>
      </c>
      <c r="DNZ4232" s="162">
        <v>1</v>
      </c>
      <c r="DOA4232" s="204">
        <v>754.9</v>
      </c>
      <c r="DOB4232" s="162">
        <v>2024</v>
      </c>
      <c r="DOC4232" s="188" t="s">
        <v>4570</v>
      </c>
      <c r="DOD4232" s="162" t="s">
        <v>4217</v>
      </c>
      <c r="DOE4232" s="105">
        <v>3914834.69</v>
      </c>
      <c r="DOF4232" s="196"/>
      <c r="DOG4232" s="197"/>
      <c r="DOH4232" s="196"/>
      <c r="DOI4232" s="265">
        <v>3914834.69</v>
      </c>
      <c r="DOJ4232" s="198">
        <v>45364</v>
      </c>
      <c r="DOK4232" s="102">
        <v>45386</v>
      </c>
      <c r="DOL4232" s="15"/>
      <c r="DOM4232" s="15"/>
      <c r="DON4232" s="15"/>
      <c r="DOO4232" s="203" t="s">
        <v>3938</v>
      </c>
      <c r="DOP4232" s="162">
        <v>1</v>
      </c>
      <c r="DOQ4232" s="204">
        <v>754.9</v>
      </c>
      <c r="DOR4232" s="162">
        <v>2024</v>
      </c>
      <c r="DOS4232" s="188" t="s">
        <v>4570</v>
      </c>
      <c r="DOT4232" s="162" t="s">
        <v>4217</v>
      </c>
      <c r="DOU4232" s="105">
        <v>3914834.69</v>
      </c>
      <c r="DOV4232" s="196"/>
      <c r="DOW4232" s="197"/>
      <c r="DOX4232" s="196"/>
      <c r="DOY4232" s="265">
        <v>3914834.69</v>
      </c>
      <c r="DOZ4232" s="198">
        <v>45364</v>
      </c>
      <c r="DPA4232" s="102">
        <v>45386</v>
      </c>
      <c r="DPB4232" s="15"/>
      <c r="DPC4232" s="15"/>
      <c r="DPD4232" s="15"/>
      <c r="DPE4232" s="203" t="s">
        <v>3938</v>
      </c>
      <c r="DPF4232" s="162">
        <v>1</v>
      </c>
      <c r="DPG4232" s="204">
        <v>754.9</v>
      </c>
      <c r="DPH4232" s="162">
        <v>2024</v>
      </c>
      <c r="DPI4232" s="188" t="s">
        <v>4570</v>
      </c>
      <c r="DPJ4232" s="162" t="s">
        <v>4217</v>
      </c>
      <c r="DPK4232" s="105">
        <v>3914834.69</v>
      </c>
      <c r="DPL4232" s="196"/>
      <c r="DPM4232" s="197"/>
      <c r="DPN4232" s="196"/>
      <c r="DPO4232" s="265">
        <v>3914834.69</v>
      </c>
      <c r="DPP4232" s="198">
        <v>45364</v>
      </c>
      <c r="DPQ4232" s="102">
        <v>45386</v>
      </c>
      <c r="DPR4232" s="15"/>
      <c r="DPS4232" s="15"/>
      <c r="DPT4232" s="15"/>
      <c r="DPU4232" s="203" t="s">
        <v>3938</v>
      </c>
      <c r="DPV4232" s="162">
        <v>1</v>
      </c>
      <c r="DPW4232" s="204">
        <v>754.9</v>
      </c>
      <c r="DPX4232" s="162">
        <v>2024</v>
      </c>
      <c r="DPY4232" s="188" t="s">
        <v>4570</v>
      </c>
      <c r="DPZ4232" s="162" t="s">
        <v>4217</v>
      </c>
      <c r="DQA4232" s="105">
        <v>3914834.69</v>
      </c>
      <c r="DQB4232" s="196"/>
      <c r="DQC4232" s="197"/>
      <c r="DQD4232" s="196"/>
      <c r="DQE4232" s="265">
        <v>3914834.69</v>
      </c>
      <c r="DQF4232" s="198">
        <v>45364</v>
      </c>
      <c r="DQG4232" s="102">
        <v>45386</v>
      </c>
      <c r="DQH4232" s="15"/>
      <c r="DQI4232" s="15"/>
      <c r="DQJ4232" s="15"/>
      <c r="DQK4232" s="203" t="s">
        <v>3938</v>
      </c>
      <c r="DQL4232" s="162">
        <v>1</v>
      </c>
      <c r="DQM4232" s="204">
        <v>754.9</v>
      </c>
      <c r="DQN4232" s="162">
        <v>2024</v>
      </c>
      <c r="DQO4232" s="188" t="s">
        <v>4570</v>
      </c>
      <c r="DQP4232" s="162" t="s">
        <v>4217</v>
      </c>
      <c r="DQQ4232" s="105">
        <v>3914834.69</v>
      </c>
      <c r="DQR4232" s="196"/>
      <c r="DQS4232" s="197"/>
      <c r="DQT4232" s="196"/>
      <c r="DQU4232" s="265">
        <v>3914834.69</v>
      </c>
      <c r="DQV4232" s="198">
        <v>45364</v>
      </c>
      <c r="DQW4232" s="102">
        <v>45386</v>
      </c>
      <c r="DQX4232" s="15"/>
      <c r="DQY4232" s="15"/>
      <c r="DQZ4232" s="15"/>
      <c r="DRA4232" s="203" t="s">
        <v>3938</v>
      </c>
      <c r="DRB4232" s="162">
        <v>1</v>
      </c>
      <c r="DRC4232" s="204">
        <v>754.9</v>
      </c>
      <c r="DRD4232" s="162">
        <v>2024</v>
      </c>
      <c r="DRE4232" s="188" t="s">
        <v>4570</v>
      </c>
      <c r="DRF4232" s="162" t="s">
        <v>4217</v>
      </c>
      <c r="DRG4232" s="105">
        <v>3914834.69</v>
      </c>
      <c r="DRH4232" s="196"/>
      <c r="DRI4232" s="197"/>
      <c r="DRJ4232" s="196"/>
      <c r="DRK4232" s="265">
        <v>3914834.69</v>
      </c>
      <c r="DRL4232" s="198">
        <v>45364</v>
      </c>
      <c r="DRM4232" s="102">
        <v>45386</v>
      </c>
      <c r="DRN4232" s="15"/>
      <c r="DRO4232" s="15"/>
      <c r="DRP4232" s="15"/>
      <c r="DRQ4232" s="203" t="s">
        <v>3938</v>
      </c>
      <c r="DRR4232" s="162">
        <v>1</v>
      </c>
      <c r="DRS4232" s="204">
        <v>754.9</v>
      </c>
      <c r="DRT4232" s="162">
        <v>2024</v>
      </c>
      <c r="DRU4232" s="188" t="s">
        <v>4570</v>
      </c>
      <c r="DRV4232" s="162" t="s">
        <v>4217</v>
      </c>
      <c r="DRW4232" s="105">
        <v>3914834.69</v>
      </c>
      <c r="DRX4232" s="196"/>
      <c r="DRY4232" s="197"/>
      <c r="DRZ4232" s="196"/>
      <c r="DSA4232" s="265">
        <v>3914834.69</v>
      </c>
      <c r="DSB4232" s="198">
        <v>45364</v>
      </c>
      <c r="DSC4232" s="102">
        <v>45386</v>
      </c>
      <c r="DSD4232" s="15"/>
      <c r="DSE4232" s="15"/>
      <c r="DSF4232" s="15"/>
      <c r="DSG4232" s="203" t="s">
        <v>3938</v>
      </c>
      <c r="DSH4232" s="162">
        <v>1</v>
      </c>
      <c r="DSI4232" s="204">
        <v>754.9</v>
      </c>
      <c r="DSJ4232" s="162">
        <v>2024</v>
      </c>
      <c r="DSK4232" s="188" t="s">
        <v>4570</v>
      </c>
      <c r="DSL4232" s="162" t="s">
        <v>4217</v>
      </c>
      <c r="DSM4232" s="105">
        <v>3914834.69</v>
      </c>
      <c r="DSN4232" s="196"/>
      <c r="DSO4232" s="197"/>
      <c r="DSP4232" s="196"/>
      <c r="DSQ4232" s="265">
        <v>3914834.69</v>
      </c>
      <c r="DSR4232" s="198">
        <v>45364</v>
      </c>
      <c r="DSS4232" s="102">
        <v>45386</v>
      </c>
      <c r="DST4232" s="15"/>
      <c r="DSU4232" s="15"/>
      <c r="DSV4232" s="15"/>
      <c r="DSW4232" s="203" t="s">
        <v>3938</v>
      </c>
      <c r="DSX4232" s="162">
        <v>1</v>
      </c>
      <c r="DSY4232" s="204">
        <v>754.9</v>
      </c>
      <c r="DSZ4232" s="162">
        <v>2024</v>
      </c>
      <c r="DTA4232" s="188" t="s">
        <v>4570</v>
      </c>
      <c r="DTB4232" s="162" t="s">
        <v>4217</v>
      </c>
      <c r="DTC4232" s="105">
        <v>3914834.69</v>
      </c>
      <c r="DTD4232" s="196"/>
      <c r="DTE4232" s="197"/>
      <c r="DTF4232" s="196"/>
      <c r="DTG4232" s="265">
        <v>3914834.69</v>
      </c>
      <c r="DTH4232" s="198">
        <v>45364</v>
      </c>
      <c r="DTI4232" s="102">
        <v>45386</v>
      </c>
      <c r="DTJ4232" s="15"/>
      <c r="DTK4232" s="15"/>
      <c r="DTL4232" s="15"/>
      <c r="DTM4232" s="203" t="s">
        <v>3938</v>
      </c>
      <c r="DTN4232" s="162">
        <v>1</v>
      </c>
      <c r="DTO4232" s="204">
        <v>754.9</v>
      </c>
      <c r="DTP4232" s="162">
        <v>2024</v>
      </c>
      <c r="DTQ4232" s="188" t="s">
        <v>4570</v>
      </c>
      <c r="DTR4232" s="162" t="s">
        <v>4217</v>
      </c>
      <c r="DTS4232" s="105">
        <v>3914834.69</v>
      </c>
      <c r="DTT4232" s="196"/>
      <c r="DTU4232" s="197"/>
      <c r="DTV4232" s="196"/>
      <c r="DTW4232" s="265">
        <v>3914834.69</v>
      </c>
      <c r="DTX4232" s="198">
        <v>45364</v>
      </c>
      <c r="DTY4232" s="102">
        <v>45386</v>
      </c>
      <c r="DTZ4232" s="15"/>
      <c r="DUA4232" s="15"/>
      <c r="DUB4232" s="15"/>
      <c r="DUC4232" s="203" t="s">
        <v>3938</v>
      </c>
      <c r="DUD4232" s="162">
        <v>1</v>
      </c>
      <c r="DUE4232" s="204">
        <v>754.9</v>
      </c>
      <c r="DUF4232" s="162">
        <v>2024</v>
      </c>
      <c r="DUG4232" s="188" t="s">
        <v>4570</v>
      </c>
      <c r="DUH4232" s="162" t="s">
        <v>4217</v>
      </c>
      <c r="DUI4232" s="105">
        <v>3914834.69</v>
      </c>
      <c r="DUJ4232" s="196"/>
      <c r="DUK4232" s="197"/>
      <c r="DUL4232" s="196"/>
      <c r="DUM4232" s="265">
        <v>3914834.69</v>
      </c>
      <c r="DUN4232" s="198">
        <v>45364</v>
      </c>
      <c r="DUO4232" s="102">
        <v>45386</v>
      </c>
      <c r="DUP4232" s="15"/>
      <c r="DUQ4232" s="15"/>
      <c r="DUR4232" s="15"/>
      <c r="DUS4232" s="203" t="s">
        <v>3938</v>
      </c>
      <c r="DUT4232" s="162">
        <v>1</v>
      </c>
      <c r="DUU4232" s="204">
        <v>754.9</v>
      </c>
      <c r="DUV4232" s="162">
        <v>2024</v>
      </c>
      <c r="DUW4232" s="188" t="s">
        <v>4570</v>
      </c>
      <c r="DUX4232" s="162" t="s">
        <v>4217</v>
      </c>
      <c r="DUY4232" s="105">
        <v>3914834.69</v>
      </c>
      <c r="DUZ4232" s="196"/>
      <c r="DVA4232" s="197"/>
      <c r="DVB4232" s="196"/>
      <c r="DVC4232" s="265">
        <v>3914834.69</v>
      </c>
      <c r="DVD4232" s="198">
        <v>45364</v>
      </c>
      <c r="DVE4232" s="102">
        <v>45386</v>
      </c>
      <c r="DVF4232" s="15"/>
      <c r="DVG4232" s="15"/>
      <c r="DVH4232" s="15"/>
      <c r="DVI4232" s="203" t="s">
        <v>3938</v>
      </c>
      <c r="DVJ4232" s="162">
        <v>1</v>
      </c>
      <c r="DVK4232" s="204">
        <v>754.9</v>
      </c>
      <c r="DVL4232" s="162">
        <v>2024</v>
      </c>
      <c r="DVM4232" s="188" t="s">
        <v>4570</v>
      </c>
      <c r="DVN4232" s="162" t="s">
        <v>4217</v>
      </c>
      <c r="DVO4232" s="105">
        <v>3914834.69</v>
      </c>
      <c r="DVP4232" s="196"/>
      <c r="DVQ4232" s="197"/>
      <c r="DVR4232" s="196"/>
      <c r="DVS4232" s="265">
        <v>3914834.69</v>
      </c>
      <c r="DVT4232" s="198">
        <v>45364</v>
      </c>
      <c r="DVU4232" s="102">
        <v>45386</v>
      </c>
      <c r="DVV4232" s="15"/>
      <c r="DVW4232" s="15"/>
      <c r="DVX4232" s="15"/>
      <c r="DVY4232" s="203" t="s">
        <v>3938</v>
      </c>
      <c r="DVZ4232" s="162">
        <v>1</v>
      </c>
      <c r="DWA4232" s="204">
        <v>754.9</v>
      </c>
      <c r="DWB4232" s="162">
        <v>2024</v>
      </c>
      <c r="DWC4232" s="188" t="s">
        <v>4570</v>
      </c>
      <c r="DWD4232" s="162" t="s">
        <v>4217</v>
      </c>
      <c r="DWE4232" s="105">
        <v>3914834.69</v>
      </c>
      <c r="DWF4232" s="196"/>
      <c r="DWG4232" s="197"/>
      <c r="DWH4232" s="196"/>
      <c r="DWI4232" s="265">
        <v>3914834.69</v>
      </c>
      <c r="DWJ4232" s="198">
        <v>45364</v>
      </c>
      <c r="DWK4232" s="102">
        <v>45386</v>
      </c>
      <c r="DWL4232" s="15"/>
      <c r="DWM4232" s="15"/>
      <c r="DWN4232" s="15"/>
      <c r="DWO4232" s="203" t="s">
        <v>3938</v>
      </c>
      <c r="DWP4232" s="162">
        <v>1</v>
      </c>
      <c r="DWQ4232" s="204">
        <v>754.9</v>
      </c>
      <c r="DWR4232" s="162">
        <v>2024</v>
      </c>
      <c r="DWS4232" s="188" t="s">
        <v>4570</v>
      </c>
      <c r="DWT4232" s="162" t="s">
        <v>4217</v>
      </c>
      <c r="DWU4232" s="105">
        <v>3914834.69</v>
      </c>
      <c r="DWV4232" s="196"/>
      <c r="DWW4232" s="197"/>
      <c r="DWX4232" s="196"/>
      <c r="DWY4232" s="265">
        <v>3914834.69</v>
      </c>
      <c r="DWZ4232" s="198">
        <v>45364</v>
      </c>
      <c r="DXA4232" s="102">
        <v>45386</v>
      </c>
      <c r="DXB4232" s="15"/>
      <c r="DXC4232" s="15"/>
      <c r="DXD4232" s="15"/>
      <c r="DXE4232" s="203" t="s">
        <v>3938</v>
      </c>
      <c r="DXF4232" s="162">
        <v>1</v>
      </c>
      <c r="DXG4232" s="204">
        <v>754.9</v>
      </c>
      <c r="DXH4232" s="162">
        <v>2024</v>
      </c>
      <c r="DXI4232" s="188" t="s">
        <v>4570</v>
      </c>
      <c r="DXJ4232" s="162" t="s">
        <v>4217</v>
      </c>
      <c r="DXK4232" s="105">
        <v>3914834.69</v>
      </c>
      <c r="DXL4232" s="196"/>
      <c r="DXM4232" s="197"/>
      <c r="DXN4232" s="196"/>
      <c r="DXO4232" s="265">
        <v>3914834.69</v>
      </c>
      <c r="DXP4232" s="198">
        <v>45364</v>
      </c>
      <c r="DXQ4232" s="102">
        <v>45386</v>
      </c>
      <c r="DXR4232" s="15"/>
      <c r="DXS4232" s="15"/>
      <c r="DXT4232" s="15"/>
      <c r="DXU4232" s="203" t="s">
        <v>3938</v>
      </c>
      <c r="DXV4232" s="162">
        <v>1</v>
      </c>
      <c r="DXW4232" s="204">
        <v>754.9</v>
      </c>
      <c r="DXX4232" s="162">
        <v>2024</v>
      </c>
      <c r="DXY4232" s="188" t="s">
        <v>4570</v>
      </c>
      <c r="DXZ4232" s="162" t="s">
        <v>4217</v>
      </c>
      <c r="DYA4232" s="105">
        <v>3914834.69</v>
      </c>
      <c r="DYB4232" s="196"/>
      <c r="DYC4232" s="197"/>
      <c r="DYD4232" s="196"/>
      <c r="DYE4232" s="265">
        <v>3914834.69</v>
      </c>
      <c r="DYF4232" s="198">
        <v>45364</v>
      </c>
      <c r="DYG4232" s="102">
        <v>45386</v>
      </c>
      <c r="DYH4232" s="15"/>
      <c r="DYI4232" s="15"/>
      <c r="DYJ4232" s="15"/>
      <c r="DYK4232" s="203" t="s">
        <v>3938</v>
      </c>
      <c r="DYL4232" s="162">
        <v>1</v>
      </c>
      <c r="DYM4232" s="204">
        <v>754.9</v>
      </c>
      <c r="DYN4232" s="162">
        <v>2024</v>
      </c>
      <c r="DYO4232" s="188" t="s">
        <v>4570</v>
      </c>
      <c r="DYP4232" s="162" t="s">
        <v>4217</v>
      </c>
      <c r="DYQ4232" s="105">
        <v>3914834.69</v>
      </c>
      <c r="DYR4232" s="196"/>
      <c r="DYS4232" s="197"/>
      <c r="DYT4232" s="196"/>
      <c r="DYU4232" s="265">
        <v>3914834.69</v>
      </c>
      <c r="DYV4232" s="198">
        <v>45364</v>
      </c>
      <c r="DYW4232" s="102">
        <v>45386</v>
      </c>
      <c r="DYX4232" s="15"/>
      <c r="DYY4232" s="15"/>
      <c r="DYZ4232" s="15"/>
      <c r="DZA4232" s="203" t="s">
        <v>3938</v>
      </c>
      <c r="DZB4232" s="162">
        <v>1</v>
      </c>
      <c r="DZC4232" s="204">
        <v>754.9</v>
      </c>
      <c r="DZD4232" s="162">
        <v>2024</v>
      </c>
      <c r="DZE4232" s="188" t="s">
        <v>4570</v>
      </c>
      <c r="DZF4232" s="162" t="s">
        <v>4217</v>
      </c>
      <c r="DZG4232" s="105">
        <v>3914834.69</v>
      </c>
      <c r="DZH4232" s="196"/>
      <c r="DZI4232" s="197"/>
      <c r="DZJ4232" s="196"/>
      <c r="DZK4232" s="265">
        <v>3914834.69</v>
      </c>
      <c r="DZL4232" s="198">
        <v>45364</v>
      </c>
      <c r="DZM4232" s="102">
        <v>45386</v>
      </c>
      <c r="DZN4232" s="15"/>
      <c r="DZO4232" s="15"/>
      <c r="DZP4232" s="15"/>
      <c r="DZQ4232" s="203" t="s">
        <v>3938</v>
      </c>
      <c r="DZR4232" s="162">
        <v>1</v>
      </c>
      <c r="DZS4232" s="204">
        <v>754.9</v>
      </c>
      <c r="DZT4232" s="162">
        <v>2024</v>
      </c>
      <c r="DZU4232" s="188" t="s">
        <v>4570</v>
      </c>
      <c r="DZV4232" s="162" t="s">
        <v>4217</v>
      </c>
      <c r="DZW4232" s="105">
        <v>3914834.69</v>
      </c>
      <c r="DZX4232" s="196"/>
      <c r="DZY4232" s="197"/>
      <c r="DZZ4232" s="196"/>
      <c r="EAA4232" s="265">
        <v>3914834.69</v>
      </c>
      <c r="EAB4232" s="198">
        <v>45364</v>
      </c>
      <c r="EAC4232" s="102">
        <v>45386</v>
      </c>
      <c r="EAD4232" s="15"/>
      <c r="EAE4232" s="15"/>
      <c r="EAF4232" s="15"/>
      <c r="EAG4232" s="203" t="s">
        <v>3938</v>
      </c>
      <c r="EAH4232" s="162">
        <v>1</v>
      </c>
      <c r="EAI4232" s="204">
        <v>754.9</v>
      </c>
      <c r="EAJ4232" s="162">
        <v>2024</v>
      </c>
      <c r="EAK4232" s="188" t="s">
        <v>4570</v>
      </c>
      <c r="EAL4232" s="162" t="s">
        <v>4217</v>
      </c>
      <c r="EAM4232" s="105">
        <v>3914834.69</v>
      </c>
      <c r="EAN4232" s="196"/>
      <c r="EAO4232" s="197"/>
      <c r="EAP4232" s="196"/>
      <c r="EAQ4232" s="265">
        <v>3914834.69</v>
      </c>
      <c r="EAR4232" s="198">
        <v>45364</v>
      </c>
      <c r="EAS4232" s="102">
        <v>45386</v>
      </c>
      <c r="EAT4232" s="15"/>
      <c r="EAU4232" s="15"/>
      <c r="EAV4232" s="15"/>
      <c r="EAW4232" s="203" t="s">
        <v>3938</v>
      </c>
      <c r="EAX4232" s="162">
        <v>1</v>
      </c>
      <c r="EAY4232" s="204">
        <v>754.9</v>
      </c>
      <c r="EAZ4232" s="162">
        <v>2024</v>
      </c>
      <c r="EBA4232" s="188" t="s">
        <v>4570</v>
      </c>
      <c r="EBB4232" s="162" t="s">
        <v>4217</v>
      </c>
      <c r="EBC4232" s="105">
        <v>3914834.69</v>
      </c>
      <c r="EBD4232" s="196"/>
      <c r="EBE4232" s="197"/>
      <c r="EBF4232" s="196"/>
      <c r="EBG4232" s="265">
        <v>3914834.69</v>
      </c>
      <c r="EBH4232" s="198">
        <v>45364</v>
      </c>
      <c r="EBI4232" s="102">
        <v>45386</v>
      </c>
      <c r="EBJ4232" s="15"/>
      <c r="EBK4232" s="15"/>
      <c r="EBL4232" s="15"/>
      <c r="EBM4232" s="203" t="s">
        <v>3938</v>
      </c>
      <c r="EBN4232" s="162">
        <v>1</v>
      </c>
      <c r="EBO4232" s="204">
        <v>754.9</v>
      </c>
      <c r="EBP4232" s="162">
        <v>2024</v>
      </c>
      <c r="EBQ4232" s="188" t="s">
        <v>4570</v>
      </c>
      <c r="EBR4232" s="162" t="s">
        <v>4217</v>
      </c>
      <c r="EBS4232" s="105">
        <v>3914834.69</v>
      </c>
      <c r="EBT4232" s="196"/>
      <c r="EBU4232" s="197"/>
      <c r="EBV4232" s="196"/>
      <c r="EBW4232" s="265">
        <v>3914834.69</v>
      </c>
      <c r="EBX4232" s="198">
        <v>45364</v>
      </c>
      <c r="EBY4232" s="102">
        <v>45386</v>
      </c>
      <c r="EBZ4232" s="15"/>
      <c r="ECA4232" s="15"/>
      <c r="ECB4232" s="15"/>
      <c r="ECC4232" s="203" t="s">
        <v>3938</v>
      </c>
      <c r="ECD4232" s="162">
        <v>1</v>
      </c>
      <c r="ECE4232" s="204">
        <v>754.9</v>
      </c>
      <c r="ECF4232" s="162">
        <v>2024</v>
      </c>
      <c r="ECG4232" s="188" t="s">
        <v>4570</v>
      </c>
      <c r="ECH4232" s="162" t="s">
        <v>4217</v>
      </c>
      <c r="ECI4232" s="105">
        <v>3914834.69</v>
      </c>
      <c r="ECJ4232" s="196"/>
      <c r="ECK4232" s="197"/>
      <c r="ECL4232" s="196"/>
      <c r="ECM4232" s="265">
        <v>3914834.69</v>
      </c>
      <c r="ECN4232" s="198">
        <v>45364</v>
      </c>
      <c r="ECO4232" s="102">
        <v>45386</v>
      </c>
      <c r="ECP4232" s="15"/>
      <c r="ECQ4232" s="15"/>
      <c r="ECR4232" s="15"/>
      <c r="ECS4232" s="203" t="s">
        <v>3938</v>
      </c>
      <c r="ECT4232" s="162">
        <v>1</v>
      </c>
      <c r="ECU4232" s="204">
        <v>754.9</v>
      </c>
      <c r="ECV4232" s="162">
        <v>2024</v>
      </c>
      <c r="ECW4232" s="188" t="s">
        <v>4570</v>
      </c>
      <c r="ECX4232" s="162" t="s">
        <v>4217</v>
      </c>
      <c r="ECY4232" s="105">
        <v>3914834.69</v>
      </c>
      <c r="ECZ4232" s="196"/>
      <c r="EDA4232" s="197"/>
      <c r="EDB4232" s="196"/>
      <c r="EDC4232" s="265">
        <v>3914834.69</v>
      </c>
      <c r="EDD4232" s="198">
        <v>45364</v>
      </c>
      <c r="EDE4232" s="102">
        <v>45386</v>
      </c>
      <c r="EDF4232" s="15"/>
      <c r="EDG4232" s="15"/>
      <c r="EDH4232" s="15"/>
      <c r="EDI4232" s="203" t="s">
        <v>3938</v>
      </c>
      <c r="EDJ4232" s="162">
        <v>1</v>
      </c>
      <c r="EDK4232" s="204">
        <v>754.9</v>
      </c>
      <c r="EDL4232" s="162">
        <v>2024</v>
      </c>
      <c r="EDM4232" s="188" t="s">
        <v>4570</v>
      </c>
      <c r="EDN4232" s="162" t="s">
        <v>4217</v>
      </c>
      <c r="EDO4232" s="105">
        <v>3914834.69</v>
      </c>
      <c r="EDP4232" s="196"/>
      <c r="EDQ4232" s="197"/>
      <c r="EDR4232" s="196"/>
      <c r="EDS4232" s="265">
        <v>3914834.69</v>
      </c>
      <c r="EDT4232" s="198">
        <v>45364</v>
      </c>
      <c r="EDU4232" s="102">
        <v>45386</v>
      </c>
      <c r="EDV4232" s="15"/>
      <c r="EDW4232" s="15"/>
      <c r="EDX4232" s="15"/>
      <c r="EDY4232" s="203" t="s">
        <v>3938</v>
      </c>
      <c r="EDZ4232" s="162">
        <v>1</v>
      </c>
      <c r="EEA4232" s="204">
        <v>754.9</v>
      </c>
      <c r="EEB4232" s="162">
        <v>2024</v>
      </c>
      <c r="EEC4232" s="188" t="s">
        <v>4570</v>
      </c>
      <c r="EED4232" s="162" t="s">
        <v>4217</v>
      </c>
      <c r="EEE4232" s="105">
        <v>3914834.69</v>
      </c>
      <c r="EEF4232" s="196"/>
      <c r="EEG4232" s="197"/>
      <c r="EEH4232" s="196"/>
      <c r="EEI4232" s="265">
        <v>3914834.69</v>
      </c>
      <c r="EEJ4232" s="198">
        <v>45364</v>
      </c>
      <c r="EEK4232" s="102">
        <v>45386</v>
      </c>
      <c r="EEL4232" s="15"/>
      <c r="EEM4232" s="15"/>
      <c r="EEN4232" s="15"/>
      <c r="EEO4232" s="203" t="s">
        <v>3938</v>
      </c>
      <c r="EEP4232" s="162">
        <v>1</v>
      </c>
      <c r="EEQ4232" s="204">
        <v>754.9</v>
      </c>
      <c r="EER4232" s="162">
        <v>2024</v>
      </c>
      <c r="EES4232" s="188" t="s">
        <v>4570</v>
      </c>
      <c r="EET4232" s="162" t="s">
        <v>4217</v>
      </c>
      <c r="EEU4232" s="105">
        <v>3914834.69</v>
      </c>
      <c r="EEV4232" s="196"/>
      <c r="EEW4232" s="197"/>
      <c r="EEX4232" s="196"/>
      <c r="EEY4232" s="265">
        <v>3914834.69</v>
      </c>
      <c r="EEZ4232" s="198">
        <v>45364</v>
      </c>
      <c r="EFA4232" s="102">
        <v>45386</v>
      </c>
      <c r="EFB4232" s="15"/>
      <c r="EFC4232" s="15"/>
      <c r="EFD4232" s="15"/>
      <c r="EFE4232" s="203" t="s">
        <v>3938</v>
      </c>
      <c r="EFF4232" s="162">
        <v>1</v>
      </c>
      <c r="EFG4232" s="204">
        <v>754.9</v>
      </c>
      <c r="EFH4232" s="162">
        <v>2024</v>
      </c>
      <c r="EFI4232" s="188" t="s">
        <v>4570</v>
      </c>
      <c r="EFJ4232" s="162" t="s">
        <v>4217</v>
      </c>
      <c r="EFK4232" s="105">
        <v>3914834.69</v>
      </c>
      <c r="EFL4232" s="196"/>
      <c r="EFM4232" s="197"/>
      <c r="EFN4232" s="196"/>
      <c r="EFO4232" s="265">
        <v>3914834.69</v>
      </c>
      <c r="EFP4232" s="198">
        <v>45364</v>
      </c>
      <c r="EFQ4232" s="102">
        <v>45386</v>
      </c>
      <c r="EFR4232" s="15"/>
      <c r="EFS4232" s="15"/>
      <c r="EFT4232" s="15"/>
      <c r="EFU4232" s="203" t="s">
        <v>3938</v>
      </c>
      <c r="EFV4232" s="162">
        <v>1</v>
      </c>
      <c r="EFW4232" s="204">
        <v>754.9</v>
      </c>
      <c r="EFX4232" s="162">
        <v>2024</v>
      </c>
      <c r="EFY4232" s="188" t="s">
        <v>4570</v>
      </c>
      <c r="EFZ4232" s="162" t="s">
        <v>4217</v>
      </c>
      <c r="EGA4232" s="105">
        <v>3914834.69</v>
      </c>
      <c r="EGB4232" s="196"/>
      <c r="EGC4232" s="197"/>
      <c r="EGD4232" s="196"/>
      <c r="EGE4232" s="265">
        <v>3914834.69</v>
      </c>
      <c r="EGF4232" s="198">
        <v>45364</v>
      </c>
      <c r="EGG4232" s="102">
        <v>45386</v>
      </c>
      <c r="EGH4232" s="15"/>
      <c r="EGI4232" s="15"/>
      <c r="EGJ4232" s="15"/>
      <c r="EGK4232" s="203" t="s">
        <v>3938</v>
      </c>
      <c r="EGL4232" s="162">
        <v>1</v>
      </c>
      <c r="EGM4232" s="204">
        <v>754.9</v>
      </c>
      <c r="EGN4232" s="162">
        <v>2024</v>
      </c>
      <c r="EGO4232" s="188" t="s">
        <v>4570</v>
      </c>
      <c r="EGP4232" s="162" t="s">
        <v>4217</v>
      </c>
      <c r="EGQ4232" s="105">
        <v>3914834.69</v>
      </c>
      <c r="EGR4232" s="196"/>
      <c r="EGS4232" s="197"/>
      <c r="EGT4232" s="196"/>
      <c r="EGU4232" s="265">
        <v>3914834.69</v>
      </c>
      <c r="EGV4232" s="198">
        <v>45364</v>
      </c>
      <c r="EGW4232" s="102">
        <v>45386</v>
      </c>
      <c r="EGX4232" s="15"/>
      <c r="EGY4232" s="15"/>
      <c r="EGZ4232" s="15"/>
      <c r="EHA4232" s="203" t="s">
        <v>3938</v>
      </c>
      <c r="EHB4232" s="162">
        <v>1</v>
      </c>
      <c r="EHC4232" s="204">
        <v>754.9</v>
      </c>
      <c r="EHD4232" s="162">
        <v>2024</v>
      </c>
      <c r="EHE4232" s="188" t="s">
        <v>4570</v>
      </c>
      <c r="EHF4232" s="162" t="s">
        <v>4217</v>
      </c>
      <c r="EHG4232" s="105">
        <v>3914834.69</v>
      </c>
      <c r="EHH4232" s="196"/>
      <c r="EHI4232" s="197"/>
      <c r="EHJ4232" s="196"/>
      <c r="EHK4232" s="265">
        <v>3914834.69</v>
      </c>
      <c r="EHL4232" s="198">
        <v>45364</v>
      </c>
      <c r="EHM4232" s="102">
        <v>45386</v>
      </c>
      <c r="EHN4232" s="15"/>
      <c r="EHO4232" s="15"/>
      <c r="EHP4232" s="15"/>
      <c r="EHQ4232" s="203" t="s">
        <v>3938</v>
      </c>
      <c r="EHR4232" s="162">
        <v>1</v>
      </c>
      <c r="EHS4232" s="204">
        <v>754.9</v>
      </c>
      <c r="EHT4232" s="162">
        <v>2024</v>
      </c>
      <c r="EHU4232" s="188" t="s">
        <v>4570</v>
      </c>
      <c r="EHV4232" s="162" t="s">
        <v>4217</v>
      </c>
      <c r="EHW4232" s="105">
        <v>3914834.69</v>
      </c>
      <c r="EHX4232" s="196"/>
      <c r="EHY4232" s="197"/>
      <c r="EHZ4232" s="196"/>
      <c r="EIA4232" s="265">
        <v>3914834.69</v>
      </c>
      <c r="EIB4232" s="198">
        <v>45364</v>
      </c>
      <c r="EIC4232" s="102">
        <v>45386</v>
      </c>
      <c r="EID4232" s="15"/>
      <c r="EIE4232" s="15"/>
      <c r="EIF4232" s="15"/>
      <c r="EIG4232" s="203" t="s">
        <v>3938</v>
      </c>
      <c r="EIH4232" s="162">
        <v>1</v>
      </c>
      <c r="EII4232" s="204">
        <v>754.9</v>
      </c>
      <c r="EIJ4232" s="162">
        <v>2024</v>
      </c>
      <c r="EIK4232" s="188" t="s">
        <v>4570</v>
      </c>
      <c r="EIL4232" s="162" t="s">
        <v>4217</v>
      </c>
      <c r="EIM4232" s="105">
        <v>3914834.69</v>
      </c>
      <c r="EIN4232" s="196"/>
      <c r="EIO4232" s="197"/>
      <c r="EIP4232" s="196"/>
      <c r="EIQ4232" s="265">
        <v>3914834.69</v>
      </c>
      <c r="EIR4232" s="198">
        <v>45364</v>
      </c>
      <c r="EIS4232" s="102">
        <v>45386</v>
      </c>
      <c r="EIT4232" s="15"/>
      <c r="EIU4232" s="15"/>
      <c r="EIV4232" s="15"/>
      <c r="EIW4232" s="203" t="s">
        <v>3938</v>
      </c>
      <c r="EIX4232" s="162">
        <v>1</v>
      </c>
      <c r="EIY4232" s="204">
        <v>754.9</v>
      </c>
      <c r="EIZ4232" s="162">
        <v>2024</v>
      </c>
      <c r="EJA4232" s="188" t="s">
        <v>4570</v>
      </c>
      <c r="EJB4232" s="162" t="s">
        <v>4217</v>
      </c>
      <c r="EJC4232" s="105">
        <v>3914834.69</v>
      </c>
      <c r="EJD4232" s="196"/>
      <c r="EJE4232" s="197"/>
      <c r="EJF4232" s="196"/>
      <c r="EJG4232" s="265">
        <v>3914834.69</v>
      </c>
      <c r="EJH4232" s="198">
        <v>45364</v>
      </c>
      <c r="EJI4232" s="102">
        <v>45386</v>
      </c>
      <c r="EJJ4232" s="15"/>
      <c r="EJK4232" s="15"/>
      <c r="EJL4232" s="15"/>
      <c r="EJM4232" s="203" t="s">
        <v>3938</v>
      </c>
      <c r="EJN4232" s="162">
        <v>1</v>
      </c>
      <c r="EJO4232" s="204">
        <v>754.9</v>
      </c>
      <c r="EJP4232" s="162">
        <v>2024</v>
      </c>
      <c r="EJQ4232" s="188" t="s">
        <v>4570</v>
      </c>
      <c r="EJR4232" s="162" t="s">
        <v>4217</v>
      </c>
      <c r="EJS4232" s="105">
        <v>3914834.69</v>
      </c>
      <c r="EJT4232" s="196"/>
      <c r="EJU4232" s="197"/>
      <c r="EJV4232" s="196"/>
      <c r="EJW4232" s="265">
        <v>3914834.69</v>
      </c>
      <c r="EJX4232" s="198">
        <v>45364</v>
      </c>
      <c r="EJY4232" s="102">
        <v>45386</v>
      </c>
      <c r="EJZ4232" s="15"/>
      <c r="EKA4232" s="15"/>
      <c r="EKB4232" s="15"/>
      <c r="EKC4232" s="203" t="s">
        <v>3938</v>
      </c>
      <c r="EKD4232" s="162">
        <v>1</v>
      </c>
      <c r="EKE4232" s="204">
        <v>754.9</v>
      </c>
      <c r="EKF4232" s="162">
        <v>2024</v>
      </c>
      <c r="EKG4232" s="188" t="s">
        <v>4570</v>
      </c>
      <c r="EKH4232" s="162" t="s">
        <v>4217</v>
      </c>
      <c r="EKI4232" s="105">
        <v>3914834.69</v>
      </c>
      <c r="EKJ4232" s="196"/>
      <c r="EKK4232" s="197"/>
      <c r="EKL4232" s="196"/>
      <c r="EKM4232" s="265">
        <v>3914834.69</v>
      </c>
      <c r="EKN4232" s="198">
        <v>45364</v>
      </c>
      <c r="EKO4232" s="102">
        <v>45386</v>
      </c>
      <c r="EKP4232" s="15"/>
      <c r="EKQ4232" s="15"/>
      <c r="EKR4232" s="15"/>
      <c r="EKS4232" s="203" t="s">
        <v>3938</v>
      </c>
      <c r="EKT4232" s="162">
        <v>1</v>
      </c>
      <c r="EKU4232" s="204">
        <v>754.9</v>
      </c>
      <c r="EKV4232" s="162">
        <v>2024</v>
      </c>
      <c r="EKW4232" s="188" t="s">
        <v>4570</v>
      </c>
      <c r="EKX4232" s="162" t="s">
        <v>4217</v>
      </c>
      <c r="EKY4232" s="105">
        <v>3914834.69</v>
      </c>
      <c r="EKZ4232" s="196"/>
      <c r="ELA4232" s="197"/>
      <c r="ELB4232" s="196"/>
      <c r="ELC4232" s="265">
        <v>3914834.69</v>
      </c>
      <c r="ELD4232" s="198">
        <v>45364</v>
      </c>
      <c r="ELE4232" s="102">
        <v>45386</v>
      </c>
      <c r="ELF4232" s="15"/>
      <c r="ELG4232" s="15"/>
      <c r="ELH4232" s="15"/>
      <c r="ELI4232" s="203" t="s">
        <v>3938</v>
      </c>
      <c r="ELJ4232" s="162">
        <v>1</v>
      </c>
      <c r="ELK4232" s="204">
        <v>754.9</v>
      </c>
      <c r="ELL4232" s="162">
        <v>2024</v>
      </c>
      <c r="ELM4232" s="188" t="s">
        <v>4570</v>
      </c>
      <c r="ELN4232" s="162" t="s">
        <v>4217</v>
      </c>
      <c r="ELO4232" s="105">
        <v>3914834.69</v>
      </c>
      <c r="ELP4232" s="196"/>
      <c r="ELQ4232" s="197"/>
      <c r="ELR4232" s="196"/>
      <c r="ELS4232" s="265">
        <v>3914834.69</v>
      </c>
      <c r="ELT4232" s="198">
        <v>45364</v>
      </c>
      <c r="ELU4232" s="102">
        <v>45386</v>
      </c>
      <c r="ELV4232" s="15"/>
      <c r="ELW4232" s="15"/>
      <c r="ELX4232" s="15"/>
      <c r="ELY4232" s="203" t="s">
        <v>3938</v>
      </c>
      <c r="ELZ4232" s="162">
        <v>1</v>
      </c>
      <c r="EMA4232" s="204">
        <v>754.9</v>
      </c>
      <c r="EMB4232" s="162">
        <v>2024</v>
      </c>
      <c r="EMC4232" s="188" t="s">
        <v>4570</v>
      </c>
      <c r="EMD4232" s="162" t="s">
        <v>4217</v>
      </c>
      <c r="EME4232" s="105">
        <v>3914834.69</v>
      </c>
      <c r="EMF4232" s="196"/>
      <c r="EMG4232" s="197"/>
      <c r="EMH4232" s="196"/>
      <c r="EMI4232" s="265">
        <v>3914834.69</v>
      </c>
      <c r="EMJ4232" s="198">
        <v>45364</v>
      </c>
      <c r="EMK4232" s="102">
        <v>45386</v>
      </c>
      <c r="EML4232" s="15"/>
      <c r="EMM4232" s="15"/>
      <c r="EMN4232" s="15"/>
      <c r="EMO4232" s="203" t="s">
        <v>3938</v>
      </c>
      <c r="EMP4232" s="162">
        <v>1</v>
      </c>
      <c r="EMQ4232" s="204">
        <v>754.9</v>
      </c>
      <c r="EMR4232" s="162">
        <v>2024</v>
      </c>
      <c r="EMS4232" s="188" t="s">
        <v>4570</v>
      </c>
      <c r="EMT4232" s="162" t="s">
        <v>4217</v>
      </c>
      <c r="EMU4232" s="105">
        <v>3914834.69</v>
      </c>
      <c r="EMV4232" s="196"/>
      <c r="EMW4232" s="197"/>
      <c r="EMX4232" s="196"/>
      <c r="EMY4232" s="265">
        <v>3914834.69</v>
      </c>
      <c r="EMZ4232" s="198">
        <v>45364</v>
      </c>
      <c r="ENA4232" s="102">
        <v>45386</v>
      </c>
      <c r="ENB4232" s="15"/>
      <c r="ENC4232" s="15"/>
      <c r="END4232" s="15"/>
      <c r="ENE4232" s="203" t="s">
        <v>3938</v>
      </c>
      <c r="ENF4232" s="162">
        <v>1</v>
      </c>
      <c r="ENG4232" s="204">
        <v>754.9</v>
      </c>
      <c r="ENH4232" s="162">
        <v>2024</v>
      </c>
      <c r="ENI4232" s="188" t="s">
        <v>4570</v>
      </c>
      <c r="ENJ4232" s="162" t="s">
        <v>4217</v>
      </c>
      <c r="ENK4232" s="105">
        <v>3914834.69</v>
      </c>
      <c r="ENL4232" s="196"/>
      <c r="ENM4232" s="197"/>
      <c r="ENN4232" s="196"/>
      <c r="ENO4232" s="265">
        <v>3914834.69</v>
      </c>
      <c r="ENP4232" s="198">
        <v>45364</v>
      </c>
      <c r="ENQ4232" s="102">
        <v>45386</v>
      </c>
      <c r="ENR4232" s="15"/>
      <c r="ENS4232" s="15"/>
      <c r="ENT4232" s="15"/>
      <c r="ENU4232" s="203" t="s">
        <v>3938</v>
      </c>
      <c r="ENV4232" s="162">
        <v>1</v>
      </c>
      <c r="ENW4232" s="204">
        <v>754.9</v>
      </c>
      <c r="ENX4232" s="162">
        <v>2024</v>
      </c>
      <c r="ENY4232" s="188" t="s">
        <v>4570</v>
      </c>
      <c r="ENZ4232" s="162" t="s">
        <v>4217</v>
      </c>
      <c r="EOA4232" s="105">
        <v>3914834.69</v>
      </c>
      <c r="EOB4232" s="196"/>
      <c r="EOC4232" s="197"/>
      <c r="EOD4232" s="196"/>
      <c r="EOE4232" s="265">
        <v>3914834.69</v>
      </c>
      <c r="EOF4232" s="198">
        <v>45364</v>
      </c>
      <c r="EOG4232" s="102">
        <v>45386</v>
      </c>
      <c r="EOH4232" s="15"/>
      <c r="EOI4232" s="15"/>
      <c r="EOJ4232" s="15"/>
      <c r="EOK4232" s="203" t="s">
        <v>3938</v>
      </c>
      <c r="EOL4232" s="162">
        <v>1</v>
      </c>
      <c r="EOM4232" s="204">
        <v>754.9</v>
      </c>
      <c r="EON4232" s="162">
        <v>2024</v>
      </c>
      <c r="EOO4232" s="188" t="s">
        <v>4570</v>
      </c>
      <c r="EOP4232" s="162" t="s">
        <v>4217</v>
      </c>
      <c r="EOQ4232" s="105">
        <v>3914834.69</v>
      </c>
      <c r="EOR4232" s="196"/>
      <c r="EOS4232" s="197"/>
      <c r="EOT4232" s="196"/>
      <c r="EOU4232" s="265">
        <v>3914834.69</v>
      </c>
      <c r="EOV4232" s="198">
        <v>45364</v>
      </c>
      <c r="EOW4232" s="102">
        <v>45386</v>
      </c>
      <c r="EOX4232" s="15"/>
      <c r="EOY4232" s="15"/>
      <c r="EOZ4232" s="15"/>
      <c r="EPA4232" s="203" t="s">
        <v>3938</v>
      </c>
      <c r="EPB4232" s="162">
        <v>1</v>
      </c>
      <c r="EPC4232" s="204">
        <v>754.9</v>
      </c>
      <c r="EPD4232" s="162">
        <v>2024</v>
      </c>
      <c r="EPE4232" s="188" t="s">
        <v>4570</v>
      </c>
      <c r="EPF4232" s="162" t="s">
        <v>4217</v>
      </c>
      <c r="EPG4232" s="105">
        <v>3914834.69</v>
      </c>
      <c r="EPH4232" s="196"/>
      <c r="EPI4232" s="197"/>
      <c r="EPJ4232" s="196"/>
      <c r="EPK4232" s="265">
        <v>3914834.69</v>
      </c>
      <c r="EPL4232" s="198">
        <v>45364</v>
      </c>
      <c r="EPM4232" s="102">
        <v>45386</v>
      </c>
      <c r="EPN4232" s="15"/>
      <c r="EPO4232" s="15"/>
      <c r="EPP4232" s="15"/>
      <c r="EPQ4232" s="203" t="s">
        <v>3938</v>
      </c>
      <c r="EPR4232" s="162">
        <v>1</v>
      </c>
      <c r="EPS4232" s="204">
        <v>754.9</v>
      </c>
      <c r="EPT4232" s="162">
        <v>2024</v>
      </c>
      <c r="EPU4232" s="188" t="s">
        <v>4570</v>
      </c>
      <c r="EPV4232" s="162" t="s">
        <v>4217</v>
      </c>
      <c r="EPW4232" s="105">
        <v>3914834.69</v>
      </c>
      <c r="EPX4232" s="196"/>
      <c r="EPY4232" s="197"/>
      <c r="EPZ4232" s="196"/>
      <c r="EQA4232" s="265">
        <v>3914834.69</v>
      </c>
      <c r="EQB4232" s="198">
        <v>45364</v>
      </c>
      <c r="EQC4232" s="102">
        <v>45386</v>
      </c>
      <c r="EQD4232" s="15"/>
      <c r="EQE4232" s="15"/>
      <c r="EQF4232" s="15"/>
      <c r="EQG4232" s="203" t="s">
        <v>3938</v>
      </c>
      <c r="EQH4232" s="162">
        <v>1</v>
      </c>
      <c r="EQI4232" s="204">
        <v>754.9</v>
      </c>
      <c r="EQJ4232" s="162">
        <v>2024</v>
      </c>
      <c r="EQK4232" s="188" t="s">
        <v>4570</v>
      </c>
      <c r="EQL4232" s="162" t="s">
        <v>4217</v>
      </c>
      <c r="EQM4232" s="105">
        <v>3914834.69</v>
      </c>
      <c r="EQN4232" s="196"/>
      <c r="EQO4232" s="197"/>
      <c r="EQP4232" s="196"/>
      <c r="EQQ4232" s="265">
        <v>3914834.69</v>
      </c>
      <c r="EQR4232" s="198">
        <v>45364</v>
      </c>
      <c r="EQS4232" s="102">
        <v>45386</v>
      </c>
      <c r="EQT4232" s="15"/>
      <c r="EQU4232" s="15"/>
      <c r="EQV4232" s="15"/>
      <c r="EQW4232" s="203" t="s">
        <v>3938</v>
      </c>
      <c r="EQX4232" s="162">
        <v>1</v>
      </c>
      <c r="EQY4232" s="204">
        <v>754.9</v>
      </c>
      <c r="EQZ4232" s="162">
        <v>2024</v>
      </c>
      <c r="ERA4232" s="188" t="s">
        <v>4570</v>
      </c>
      <c r="ERB4232" s="162" t="s">
        <v>4217</v>
      </c>
      <c r="ERC4232" s="105">
        <v>3914834.69</v>
      </c>
      <c r="ERD4232" s="196"/>
      <c r="ERE4232" s="197"/>
      <c r="ERF4232" s="196"/>
      <c r="ERG4232" s="265">
        <v>3914834.69</v>
      </c>
      <c r="ERH4232" s="198">
        <v>45364</v>
      </c>
      <c r="ERI4232" s="102">
        <v>45386</v>
      </c>
      <c r="ERJ4232" s="15"/>
      <c r="ERK4232" s="15"/>
      <c r="ERL4232" s="15"/>
      <c r="ERM4232" s="203" t="s">
        <v>3938</v>
      </c>
      <c r="ERN4232" s="162">
        <v>1</v>
      </c>
      <c r="ERO4232" s="204">
        <v>754.9</v>
      </c>
      <c r="ERP4232" s="162">
        <v>2024</v>
      </c>
      <c r="ERQ4232" s="188" t="s">
        <v>4570</v>
      </c>
      <c r="ERR4232" s="162" t="s">
        <v>4217</v>
      </c>
      <c r="ERS4232" s="105">
        <v>3914834.69</v>
      </c>
      <c r="ERT4232" s="196"/>
      <c r="ERU4232" s="197"/>
      <c r="ERV4232" s="196"/>
      <c r="ERW4232" s="265">
        <v>3914834.69</v>
      </c>
      <c r="ERX4232" s="198">
        <v>45364</v>
      </c>
      <c r="ERY4232" s="102">
        <v>45386</v>
      </c>
      <c r="ERZ4232" s="15"/>
      <c r="ESA4232" s="15"/>
      <c r="ESB4232" s="15"/>
      <c r="ESC4232" s="203" t="s">
        <v>3938</v>
      </c>
      <c r="ESD4232" s="162">
        <v>1</v>
      </c>
      <c r="ESE4232" s="204">
        <v>754.9</v>
      </c>
      <c r="ESF4232" s="162">
        <v>2024</v>
      </c>
      <c r="ESG4232" s="188" t="s">
        <v>4570</v>
      </c>
      <c r="ESH4232" s="162" t="s">
        <v>4217</v>
      </c>
      <c r="ESI4232" s="105">
        <v>3914834.69</v>
      </c>
      <c r="ESJ4232" s="196"/>
      <c r="ESK4232" s="197"/>
      <c r="ESL4232" s="196"/>
      <c r="ESM4232" s="265">
        <v>3914834.69</v>
      </c>
      <c r="ESN4232" s="198">
        <v>45364</v>
      </c>
      <c r="ESO4232" s="102">
        <v>45386</v>
      </c>
      <c r="ESP4232" s="15"/>
      <c r="ESQ4232" s="15"/>
      <c r="ESR4232" s="15"/>
      <c r="ESS4232" s="203" t="s">
        <v>3938</v>
      </c>
      <c r="EST4232" s="162">
        <v>1</v>
      </c>
      <c r="ESU4232" s="204">
        <v>754.9</v>
      </c>
      <c r="ESV4232" s="162">
        <v>2024</v>
      </c>
      <c r="ESW4232" s="188" t="s">
        <v>4570</v>
      </c>
      <c r="ESX4232" s="162" t="s">
        <v>4217</v>
      </c>
      <c r="ESY4232" s="105">
        <v>3914834.69</v>
      </c>
      <c r="ESZ4232" s="196"/>
      <c r="ETA4232" s="197"/>
      <c r="ETB4232" s="196"/>
      <c r="ETC4232" s="265">
        <v>3914834.69</v>
      </c>
      <c r="ETD4232" s="198">
        <v>45364</v>
      </c>
      <c r="ETE4232" s="102">
        <v>45386</v>
      </c>
      <c r="ETF4232" s="15"/>
      <c r="ETG4232" s="15"/>
      <c r="ETH4232" s="15"/>
      <c r="ETI4232" s="203" t="s">
        <v>3938</v>
      </c>
      <c r="ETJ4232" s="162">
        <v>1</v>
      </c>
      <c r="ETK4232" s="204">
        <v>754.9</v>
      </c>
      <c r="ETL4232" s="162">
        <v>2024</v>
      </c>
      <c r="ETM4232" s="188" t="s">
        <v>4570</v>
      </c>
      <c r="ETN4232" s="162" t="s">
        <v>4217</v>
      </c>
      <c r="ETO4232" s="105">
        <v>3914834.69</v>
      </c>
      <c r="ETP4232" s="196"/>
      <c r="ETQ4232" s="197"/>
      <c r="ETR4232" s="196"/>
      <c r="ETS4232" s="265">
        <v>3914834.69</v>
      </c>
      <c r="ETT4232" s="198">
        <v>45364</v>
      </c>
      <c r="ETU4232" s="102">
        <v>45386</v>
      </c>
      <c r="ETV4232" s="15"/>
      <c r="ETW4232" s="15"/>
      <c r="ETX4232" s="15"/>
      <c r="ETY4232" s="203" t="s">
        <v>3938</v>
      </c>
      <c r="ETZ4232" s="162">
        <v>1</v>
      </c>
      <c r="EUA4232" s="204">
        <v>754.9</v>
      </c>
      <c r="EUB4232" s="162">
        <v>2024</v>
      </c>
      <c r="EUC4232" s="188" t="s">
        <v>4570</v>
      </c>
      <c r="EUD4232" s="162" t="s">
        <v>4217</v>
      </c>
      <c r="EUE4232" s="105">
        <v>3914834.69</v>
      </c>
      <c r="EUF4232" s="196"/>
      <c r="EUG4232" s="197"/>
      <c r="EUH4232" s="196"/>
      <c r="EUI4232" s="265">
        <v>3914834.69</v>
      </c>
      <c r="EUJ4232" s="198">
        <v>45364</v>
      </c>
      <c r="EUK4232" s="102">
        <v>45386</v>
      </c>
      <c r="EUL4232" s="15"/>
      <c r="EUM4232" s="15"/>
      <c r="EUN4232" s="15"/>
      <c r="EUO4232" s="203" t="s">
        <v>3938</v>
      </c>
      <c r="EUP4232" s="162">
        <v>1</v>
      </c>
      <c r="EUQ4232" s="204">
        <v>754.9</v>
      </c>
      <c r="EUR4232" s="162">
        <v>2024</v>
      </c>
      <c r="EUS4232" s="188" t="s">
        <v>4570</v>
      </c>
      <c r="EUT4232" s="162" t="s">
        <v>4217</v>
      </c>
      <c r="EUU4232" s="105">
        <v>3914834.69</v>
      </c>
      <c r="EUV4232" s="196"/>
      <c r="EUW4232" s="197"/>
      <c r="EUX4232" s="196"/>
      <c r="EUY4232" s="265">
        <v>3914834.69</v>
      </c>
      <c r="EUZ4232" s="198">
        <v>45364</v>
      </c>
      <c r="EVA4232" s="102">
        <v>45386</v>
      </c>
      <c r="EVB4232" s="15"/>
      <c r="EVC4232" s="15"/>
      <c r="EVD4232" s="15"/>
      <c r="EVE4232" s="203" t="s">
        <v>3938</v>
      </c>
      <c r="EVF4232" s="162">
        <v>1</v>
      </c>
      <c r="EVG4232" s="204">
        <v>754.9</v>
      </c>
      <c r="EVH4232" s="162">
        <v>2024</v>
      </c>
      <c r="EVI4232" s="188" t="s">
        <v>4570</v>
      </c>
      <c r="EVJ4232" s="162" t="s">
        <v>4217</v>
      </c>
      <c r="EVK4232" s="105">
        <v>3914834.69</v>
      </c>
      <c r="EVL4232" s="196"/>
      <c r="EVM4232" s="197"/>
      <c r="EVN4232" s="196"/>
      <c r="EVO4232" s="265">
        <v>3914834.69</v>
      </c>
      <c r="EVP4232" s="198">
        <v>45364</v>
      </c>
      <c r="EVQ4232" s="102">
        <v>45386</v>
      </c>
      <c r="EVR4232" s="15"/>
      <c r="EVS4232" s="15"/>
      <c r="EVT4232" s="15"/>
      <c r="EVU4232" s="203" t="s">
        <v>3938</v>
      </c>
      <c r="EVV4232" s="162">
        <v>1</v>
      </c>
      <c r="EVW4232" s="204">
        <v>754.9</v>
      </c>
      <c r="EVX4232" s="162">
        <v>2024</v>
      </c>
      <c r="EVY4232" s="188" t="s">
        <v>4570</v>
      </c>
      <c r="EVZ4232" s="162" t="s">
        <v>4217</v>
      </c>
      <c r="EWA4232" s="105">
        <v>3914834.69</v>
      </c>
      <c r="EWB4232" s="196"/>
      <c r="EWC4232" s="197"/>
      <c r="EWD4232" s="196"/>
      <c r="EWE4232" s="265">
        <v>3914834.69</v>
      </c>
      <c r="EWF4232" s="198">
        <v>45364</v>
      </c>
      <c r="EWG4232" s="102">
        <v>45386</v>
      </c>
      <c r="EWH4232" s="15"/>
      <c r="EWI4232" s="15"/>
      <c r="EWJ4232" s="15"/>
      <c r="EWK4232" s="203" t="s">
        <v>3938</v>
      </c>
      <c r="EWL4232" s="162">
        <v>1</v>
      </c>
      <c r="EWM4232" s="204">
        <v>754.9</v>
      </c>
      <c r="EWN4232" s="162">
        <v>2024</v>
      </c>
      <c r="EWO4232" s="188" t="s">
        <v>4570</v>
      </c>
      <c r="EWP4232" s="162" t="s">
        <v>4217</v>
      </c>
      <c r="EWQ4232" s="105">
        <v>3914834.69</v>
      </c>
      <c r="EWR4232" s="196"/>
      <c r="EWS4232" s="197"/>
      <c r="EWT4232" s="196"/>
      <c r="EWU4232" s="265">
        <v>3914834.69</v>
      </c>
      <c r="EWV4232" s="198">
        <v>45364</v>
      </c>
      <c r="EWW4232" s="102">
        <v>45386</v>
      </c>
      <c r="EWX4232" s="15"/>
      <c r="EWY4232" s="15"/>
      <c r="EWZ4232" s="15"/>
      <c r="EXA4232" s="203" t="s">
        <v>3938</v>
      </c>
      <c r="EXB4232" s="162">
        <v>1</v>
      </c>
      <c r="EXC4232" s="204">
        <v>754.9</v>
      </c>
      <c r="EXD4232" s="162">
        <v>2024</v>
      </c>
      <c r="EXE4232" s="188" t="s">
        <v>4570</v>
      </c>
      <c r="EXF4232" s="162" t="s">
        <v>4217</v>
      </c>
      <c r="EXG4232" s="105">
        <v>3914834.69</v>
      </c>
      <c r="EXH4232" s="196"/>
      <c r="EXI4232" s="197"/>
      <c r="EXJ4232" s="196"/>
      <c r="EXK4232" s="265">
        <v>3914834.69</v>
      </c>
      <c r="EXL4232" s="198">
        <v>45364</v>
      </c>
      <c r="EXM4232" s="102">
        <v>45386</v>
      </c>
      <c r="EXN4232" s="15"/>
      <c r="EXO4232" s="15"/>
      <c r="EXP4232" s="15"/>
      <c r="EXQ4232" s="203" t="s">
        <v>3938</v>
      </c>
      <c r="EXR4232" s="162">
        <v>1</v>
      </c>
      <c r="EXS4232" s="204">
        <v>754.9</v>
      </c>
      <c r="EXT4232" s="162">
        <v>2024</v>
      </c>
      <c r="EXU4232" s="188" t="s">
        <v>4570</v>
      </c>
      <c r="EXV4232" s="162" t="s">
        <v>4217</v>
      </c>
      <c r="EXW4232" s="105">
        <v>3914834.69</v>
      </c>
      <c r="EXX4232" s="196"/>
      <c r="EXY4232" s="197"/>
      <c r="EXZ4232" s="196"/>
      <c r="EYA4232" s="265">
        <v>3914834.69</v>
      </c>
      <c r="EYB4232" s="198">
        <v>45364</v>
      </c>
      <c r="EYC4232" s="102">
        <v>45386</v>
      </c>
      <c r="EYD4232" s="15"/>
      <c r="EYE4232" s="15"/>
      <c r="EYF4232" s="15"/>
      <c r="EYG4232" s="203" t="s">
        <v>3938</v>
      </c>
      <c r="EYH4232" s="162">
        <v>1</v>
      </c>
      <c r="EYI4232" s="204">
        <v>754.9</v>
      </c>
      <c r="EYJ4232" s="162">
        <v>2024</v>
      </c>
      <c r="EYK4232" s="188" t="s">
        <v>4570</v>
      </c>
      <c r="EYL4232" s="162" t="s">
        <v>4217</v>
      </c>
      <c r="EYM4232" s="105">
        <v>3914834.69</v>
      </c>
      <c r="EYN4232" s="196"/>
      <c r="EYO4232" s="197"/>
      <c r="EYP4232" s="196"/>
      <c r="EYQ4232" s="265">
        <v>3914834.69</v>
      </c>
      <c r="EYR4232" s="198">
        <v>45364</v>
      </c>
      <c r="EYS4232" s="102">
        <v>45386</v>
      </c>
      <c r="EYT4232" s="15"/>
      <c r="EYU4232" s="15"/>
      <c r="EYV4232" s="15"/>
      <c r="EYW4232" s="203" t="s">
        <v>3938</v>
      </c>
      <c r="EYX4232" s="162">
        <v>1</v>
      </c>
      <c r="EYY4232" s="204">
        <v>754.9</v>
      </c>
      <c r="EYZ4232" s="162">
        <v>2024</v>
      </c>
      <c r="EZA4232" s="188" t="s">
        <v>4570</v>
      </c>
      <c r="EZB4232" s="162" t="s">
        <v>4217</v>
      </c>
      <c r="EZC4232" s="105">
        <v>3914834.69</v>
      </c>
      <c r="EZD4232" s="196"/>
      <c r="EZE4232" s="197"/>
      <c r="EZF4232" s="196"/>
      <c r="EZG4232" s="265">
        <v>3914834.69</v>
      </c>
      <c r="EZH4232" s="198">
        <v>45364</v>
      </c>
      <c r="EZI4232" s="102">
        <v>45386</v>
      </c>
      <c r="EZJ4232" s="15"/>
      <c r="EZK4232" s="15"/>
      <c r="EZL4232" s="15"/>
      <c r="EZM4232" s="203" t="s">
        <v>3938</v>
      </c>
      <c r="EZN4232" s="162">
        <v>1</v>
      </c>
      <c r="EZO4232" s="204">
        <v>754.9</v>
      </c>
      <c r="EZP4232" s="162">
        <v>2024</v>
      </c>
      <c r="EZQ4232" s="188" t="s">
        <v>4570</v>
      </c>
      <c r="EZR4232" s="162" t="s">
        <v>4217</v>
      </c>
      <c r="EZS4232" s="105">
        <v>3914834.69</v>
      </c>
      <c r="EZT4232" s="196"/>
      <c r="EZU4232" s="197"/>
      <c r="EZV4232" s="196"/>
      <c r="EZW4232" s="265">
        <v>3914834.69</v>
      </c>
      <c r="EZX4232" s="198">
        <v>45364</v>
      </c>
      <c r="EZY4232" s="102">
        <v>45386</v>
      </c>
      <c r="EZZ4232" s="15"/>
      <c r="FAA4232" s="15"/>
      <c r="FAB4232" s="15"/>
      <c r="FAC4232" s="203" t="s">
        <v>3938</v>
      </c>
      <c r="FAD4232" s="162">
        <v>1</v>
      </c>
      <c r="FAE4232" s="204">
        <v>754.9</v>
      </c>
      <c r="FAF4232" s="162">
        <v>2024</v>
      </c>
      <c r="FAG4232" s="188" t="s">
        <v>4570</v>
      </c>
      <c r="FAH4232" s="162" t="s">
        <v>4217</v>
      </c>
      <c r="FAI4232" s="105">
        <v>3914834.69</v>
      </c>
      <c r="FAJ4232" s="196"/>
      <c r="FAK4232" s="197"/>
      <c r="FAL4232" s="196"/>
      <c r="FAM4232" s="265">
        <v>3914834.69</v>
      </c>
      <c r="FAN4232" s="198">
        <v>45364</v>
      </c>
      <c r="FAO4232" s="102">
        <v>45386</v>
      </c>
      <c r="FAP4232" s="15"/>
      <c r="FAQ4232" s="15"/>
      <c r="FAR4232" s="15"/>
      <c r="FAS4232" s="203" t="s">
        <v>3938</v>
      </c>
      <c r="FAT4232" s="162">
        <v>1</v>
      </c>
      <c r="FAU4232" s="204">
        <v>754.9</v>
      </c>
      <c r="FAV4232" s="162">
        <v>2024</v>
      </c>
      <c r="FAW4232" s="188" t="s">
        <v>4570</v>
      </c>
      <c r="FAX4232" s="162" t="s">
        <v>4217</v>
      </c>
      <c r="FAY4232" s="105">
        <v>3914834.69</v>
      </c>
      <c r="FAZ4232" s="196"/>
      <c r="FBA4232" s="197"/>
      <c r="FBB4232" s="196"/>
      <c r="FBC4232" s="265">
        <v>3914834.69</v>
      </c>
      <c r="FBD4232" s="198">
        <v>45364</v>
      </c>
      <c r="FBE4232" s="102">
        <v>45386</v>
      </c>
      <c r="FBF4232" s="15"/>
      <c r="FBG4232" s="15"/>
      <c r="FBH4232" s="15"/>
      <c r="FBI4232" s="203" t="s">
        <v>3938</v>
      </c>
      <c r="FBJ4232" s="162">
        <v>1</v>
      </c>
      <c r="FBK4232" s="204">
        <v>754.9</v>
      </c>
      <c r="FBL4232" s="162">
        <v>2024</v>
      </c>
      <c r="FBM4232" s="188" t="s">
        <v>4570</v>
      </c>
      <c r="FBN4232" s="162" t="s">
        <v>4217</v>
      </c>
      <c r="FBO4232" s="105">
        <v>3914834.69</v>
      </c>
      <c r="FBP4232" s="196"/>
      <c r="FBQ4232" s="197"/>
      <c r="FBR4232" s="196"/>
      <c r="FBS4232" s="265">
        <v>3914834.69</v>
      </c>
      <c r="FBT4232" s="198">
        <v>45364</v>
      </c>
      <c r="FBU4232" s="102">
        <v>45386</v>
      </c>
      <c r="FBV4232" s="15"/>
      <c r="FBW4232" s="15"/>
      <c r="FBX4232" s="15"/>
      <c r="FBY4232" s="203" t="s">
        <v>3938</v>
      </c>
      <c r="FBZ4232" s="162">
        <v>1</v>
      </c>
      <c r="FCA4232" s="204">
        <v>754.9</v>
      </c>
      <c r="FCB4232" s="162">
        <v>2024</v>
      </c>
      <c r="FCC4232" s="188" t="s">
        <v>4570</v>
      </c>
      <c r="FCD4232" s="162" t="s">
        <v>4217</v>
      </c>
      <c r="FCE4232" s="105">
        <v>3914834.69</v>
      </c>
      <c r="FCF4232" s="196"/>
      <c r="FCG4232" s="197"/>
      <c r="FCH4232" s="196"/>
      <c r="FCI4232" s="265">
        <v>3914834.69</v>
      </c>
      <c r="FCJ4232" s="198">
        <v>45364</v>
      </c>
      <c r="FCK4232" s="102">
        <v>45386</v>
      </c>
      <c r="FCL4232" s="15"/>
      <c r="FCM4232" s="15"/>
      <c r="FCN4232" s="15"/>
      <c r="FCO4232" s="203" t="s">
        <v>3938</v>
      </c>
      <c r="FCP4232" s="162">
        <v>1</v>
      </c>
      <c r="FCQ4232" s="204">
        <v>754.9</v>
      </c>
      <c r="FCR4232" s="162">
        <v>2024</v>
      </c>
      <c r="FCS4232" s="188" t="s">
        <v>4570</v>
      </c>
      <c r="FCT4232" s="162" t="s">
        <v>4217</v>
      </c>
      <c r="FCU4232" s="105">
        <v>3914834.69</v>
      </c>
      <c r="FCV4232" s="196"/>
      <c r="FCW4232" s="197"/>
      <c r="FCX4232" s="196"/>
      <c r="FCY4232" s="265">
        <v>3914834.69</v>
      </c>
      <c r="FCZ4232" s="198">
        <v>45364</v>
      </c>
      <c r="FDA4232" s="102">
        <v>45386</v>
      </c>
      <c r="FDB4232" s="15"/>
      <c r="FDC4232" s="15"/>
      <c r="FDD4232" s="15"/>
      <c r="FDE4232" s="203" t="s">
        <v>3938</v>
      </c>
      <c r="FDF4232" s="162">
        <v>1</v>
      </c>
      <c r="FDG4232" s="204">
        <v>754.9</v>
      </c>
      <c r="FDH4232" s="162">
        <v>2024</v>
      </c>
      <c r="FDI4232" s="188" t="s">
        <v>4570</v>
      </c>
      <c r="FDJ4232" s="162" t="s">
        <v>4217</v>
      </c>
      <c r="FDK4232" s="105">
        <v>3914834.69</v>
      </c>
      <c r="FDL4232" s="196"/>
      <c r="FDM4232" s="197"/>
      <c r="FDN4232" s="196"/>
      <c r="FDO4232" s="265">
        <v>3914834.69</v>
      </c>
      <c r="FDP4232" s="198">
        <v>45364</v>
      </c>
      <c r="FDQ4232" s="102">
        <v>45386</v>
      </c>
      <c r="FDR4232" s="15"/>
      <c r="FDS4232" s="15"/>
      <c r="FDT4232" s="15"/>
      <c r="FDU4232" s="203" t="s">
        <v>3938</v>
      </c>
      <c r="FDV4232" s="162">
        <v>1</v>
      </c>
      <c r="FDW4232" s="204">
        <v>754.9</v>
      </c>
      <c r="FDX4232" s="162">
        <v>2024</v>
      </c>
      <c r="FDY4232" s="188" t="s">
        <v>4570</v>
      </c>
      <c r="FDZ4232" s="162" t="s">
        <v>4217</v>
      </c>
      <c r="FEA4232" s="105">
        <v>3914834.69</v>
      </c>
      <c r="FEB4232" s="196"/>
      <c r="FEC4232" s="197"/>
      <c r="FED4232" s="196"/>
      <c r="FEE4232" s="265">
        <v>3914834.69</v>
      </c>
      <c r="FEF4232" s="198">
        <v>45364</v>
      </c>
      <c r="FEG4232" s="102">
        <v>45386</v>
      </c>
      <c r="FEH4232" s="15"/>
      <c r="FEI4232" s="15"/>
      <c r="FEJ4232" s="15"/>
      <c r="FEK4232" s="203" t="s">
        <v>3938</v>
      </c>
      <c r="FEL4232" s="162">
        <v>1</v>
      </c>
      <c r="FEM4232" s="204">
        <v>754.9</v>
      </c>
      <c r="FEN4232" s="162">
        <v>2024</v>
      </c>
      <c r="FEO4232" s="188" t="s">
        <v>4570</v>
      </c>
      <c r="FEP4232" s="162" t="s">
        <v>4217</v>
      </c>
      <c r="FEQ4232" s="105">
        <v>3914834.69</v>
      </c>
      <c r="FER4232" s="196"/>
      <c r="FES4232" s="197"/>
      <c r="FET4232" s="196"/>
      <c r="FEU4232" s="265">
        <v>3914834.69</v>
      </c>
      <c r="FEV4232" s="198">
        <v>45364</v>
      </c>
      <c r="FEW4232" s="102">
        <v>45386</v>
      </c>
      <c r="FEX4232" s="15"/>
      <c r="FEY4232" s="15"/>
      <c r="FEZ4232" s="15"/>
      <c r="FFA4232" s="203" t="s">
        <v>3938</v>
      </c>
      <c r="FFB4232" s="162">
        <v>1</v>
      </c>
      <c r="FFC4232" s="204">
        <v>754.9</v>
      </c>
      <c r="FFD4232" s="162">
        <v>2024</v>
      </c>
      <c r="FFE4232" s="188" t="s">
        <v>4570</v>
      </c>
      <c r="FFF4232" s="162" t="s">
        <v>4217</v>
      </c>
      <c r="FFG4232" s="105">
        <v>3914834.69</v>
      </c>
      <c r="FFH4232" s="196"/>
      <c r="FFI4232" s="197"/>
      <c r="FFJ4232" s="196"/>
      <c r="FFK4232" s="265">
        <v>3914834.69</v>
      </c>
      <c r="FFL4232" s="198">
        <v>45364</v>
      </c>
      <c r="FFM4232" s="102">
        <v>45386</v>
      </c>
      <c r="FFN4232" s="15"/>
      <c r="FFO4232" s="15"/>
      <c r="FFP4232" s="15"/>
      <c r="FFQ4232" s="203" t="s">
        <v>3938</v>
      </c>
      <c r="FFR4232" s="162">
        <v>1</v>
      </c>
      <c r="FFS4232" s="204">
        <v>754.9</v>
      </c>
      <c r="FFT4232" s="162">
        <v>2024</v>
      </c>
      <c r="FFU4232" s="188" t="s">
        <v>4570</v>
      </c>
      <c r="FFV4232" s="162" t="s">
        <v>4217</v>
      </c>
      <c r="FFW4232" s="105">
        <v>3914834.69</v>
      </c>
      <c r="FFX4232" s="196"/>
      <c r="FFY4232" s="197"/>
      <c r="FFZ4232" s="196"/>
      <c r="FGA4232" s="265">
        <v>3914834.69</v>
      </c>
      <c r="FGB4232" s="198">
        <v>45364</v>
      </c>
      <c r="FGC4232" s="102">
        <v>45386</v>
      </c>
      <c r="FGD4232" s="15"/>
      <c r="FGE4232" s="15"/>
      <c r="FGF4232" s="15"/>
      <c r="FGG4232" s="203" t="s">
        <v>3938</v>
      </c>
      <c r="FGH4232" s="162">
        <v>1</v>
      </c>
      <c r="FGI4232" s="204">
        <v>754.9</v>
      </c>
      <c r="FGJ4232" s="162">
        <v>2024</v>
      </c>
      <c r="FGK4232" s="188" t="s">
        <v>4570</v>
      </c>
      <c r="FGL4232" s="162" t="s">
        <v>4217</v>
      </c>
      <c r="FGM4232" s="105">
        <v>3914834.69</v>
      </c>
      <c r="FGN4232" s="196"/>
      <c r="FGO4232" s="197"/>
      <c r="FGP4232" s="196"/>
      <c r="FGQ4232" s="265">
        <v>3914834.69</v>
      </c>
      <c r="FGR4232" s="198">
        <v>45364</v>
      </c>
      <c r="FGS4232" s="102">
        <v>45386</v>
      </c>
      <c r="FGT4232" s="15"/>
      <c r="FGU4232" s="15"/>
      <c r="FGV4232" s="15"/>
      <c r="FGW4232" s="203" t="s">
        <v>3938</v>
      </c>
      <c r="FGX4232" s="162">
        <v>1</v>
      </c>
      <c r="FGY4232" s="204">
        <v>754.9</v>
      </c>
      <c r="FGZ4232" s="162">
        <v>2024</v>
      </c>
      <c r="FHA4232" s="188" t="s">
        <v>4570</v>
      </c>
      <c r="FHB4232" s="162" t="s">
        <v>4217</v>
      </c>
      <c r="FHC4232" s="105">
        <v>3914834.69</v>
      </c>
      <c r="FHD4232" s="196"/>
      <c r="FHE4232" s="197"/>
      <c r="FHF4232" s="196"/>
      <c r="FHG4232" s="265">
        <v>3914834.69</v>
      </c>
      <c r="FHH4232" s="198">
        <v>45364</v>
      </c>
      <c r="FHI4232" s="102">
        <v>45386</v>
      </c>
      <c r="FHJ4232" s="15"/>
      <c r="FHK4232" s="15"/>
      <c r="FHL4232" s="15"/>
      <c r="FHM4232" s="203" t="s">
        <v>3938</v>
      </c>
      <c r="FHN4232" s="162">
        <v>1</v>
      </c>
      <c r="FHO4232" s="204">
        <v>754.9</v>
      </c>
      <c r="FHP4232" s="162">
        <v>2024</v>
      </c>
      <c r="FHQ4232" s="188" t="s">
        <v>4570</v>
      </c>
      <c r="FHR4232" s="162" t="s">
        <v>4217</v>
      </c>
      <c r="FHS4232" s="105">
        <v>3914834.69</v>
      </c>
      <c r="FHT4232" s="196"/>
      <c r="FHU4232" s="197"/>
      <c r="FHV4232" s="196"/>
      <c r="FHW4232" s="265">
        <v>3914834.69</v>
      </c>
      <c r="FHX4232" s="198">
        <v>45364</v>
      </c>
      <c r="FHY4232" s="102">
        <v>45386</v>
      </c>
      <c r="FHZ4232" s="15"/>
      <c r="FIA4232" s="15"/>
      <c r="FIB4232" s="15"/>
      <c r="FIC4232" s="203" t="s">
        <v>3938</v>
      </c>
      <c r="FID4232" s="162">
        <v>1</v>
      </c>
      <c r="FIE4232" s="204">
        <v>754.9</v>
      </c>
      <c r="FIF4232" s="162">
        <v>2024</v>
      </c>
      <c r="FIG4232" s="188" t="s">
        <v>4570</v>
      </c>
      <c r="FIH4232" s="162" t="s">
        <v>4217</v>
      </c>
      <c r="FII4232" s="105">
        <v>3914834.69</v>
      </c>
      <c r="FIJ4232" s="196"/>
      <c r="FIK4232" s="197"/>
      <c r="FIL4232" s="196"/>
      <c r="FIM4232" s="265">
        <v>3914834.69</v>
      </c>
      <c r="FIN4232" s="198">
        <v>45364</v>
      </c>
      <c r="FIO4232" s="102">
        <v>45386</v>
      </c>
      <c r="FIP4232" s="15"/>
      <c r="FIQ4232" s="15"/>
      <c r="FIR4232" s="15"/>
      <c r="FIS4232" s="203" t="s">
        <v>3938</v>
      </c>
      <c r="FIT4232" s="162">
        <v>1</v>
      </c>
      <c r="FIU4232" s="204">
        <v>754.9</v>
      </c>
      <c r="FIV4232" s="162">
        <v>2024</v>
      </c>
      <c r="FIW4232" s="188" t="s">
        <v>4570</v>
      </c>
      <c r="FIX4232" s="162" t="s">
        <v>4217</v>
      </c>
      <c r="FIY4232" s="105">
        <v>3914834.69</v>
      </c>
      <c r="FIZ4232" s="196"/>
      <c r="FJA4232" s="197"/>
      <c r="FJB4232" s="196"/>
      <c r="FJC4232" s="265">
        <v>3914834.69</v>
      </c>
      <c r="FJD4232" s="198">
        <v>45364</v>
      </c>
      <c r="FJE4232" s="102">
        <v>45386</v>
      </c>
      <c r="FJF4232" s="15"/>
      <c r="FJG4232" s="15"/>
      <c r="FJH4232" s="15"/>
      <c r="FJI4232" s="203" t="s">
        <v>3938</v>
      </c>
      <c r="FJJ4232" s="162">
        <v>1</v>
      </c>
      <c r="FJK4232" s="204">
        <v>754.9</v>
      </c>
      <c r="FJL4232" s="162">
        <v>2024</v>
      </c>
      <c r="FJM4232" s="188" t="s">
        <v>4570</v>
      </c>
      <c r="FJN4232" s="162" t="s">
        <v>4217</v>
      </c>
      <c r="FJO4232" s="105">
        <v>3914834.69</v>
      </c>
      <c r="FJP4232" s="196"/>
      <c r="FJQ4232" s="197"/>
      <c r="FJR4232" s="196"/>
      <c r="FJS4232" s="265">
        <v>3914834.69</v>
      </c>
      <c r="FJT4232" s="198">
        <v>45364</v>
      </c>
      <c r="FJU4232" s="102">
        <v>45386</v>
      </c>
      <c r="FJV4232" s="15"/>
      <c r="FJW4232" s="15"/>
      <c r="FJX4232" s="15"/>
      <c r="FJY4232" s="203" t="s">
        <v>3938</v>
      </c>
      <c r="FJZ4232" s="162">
        <v>1</v>
      </c>
      <c r="FKA4232" s="204">
        <v>754.9</v>
      </c>
      <c r="FKB4232" s="162">
        <v>2024</v>
      </c>
      <c r="FKC4232" s="188" t="s">
        <v>4570</v>
      </c>
      <c r="FKD4232" s="162" t="s">
        <v>4217</v>
      </c>
      <c r="FKE4232" s="105">
        <v>3914834.69</v>
      </c>
      <c r="FKF4232" s="196"/>
      <c r="FKG4232" s="197"/>
      <c r="FKH4232" s="196"/>
      <c r="FKI4232" s="265">
        <v>3914834.69</v>
      </c>
      <c r="FKJ4232" s="198">
        <v>45364</v>
      </c>
      <c r="FKK4232" s="102">
        <v>45386</v>
      </c>
      <c r="FKL4232" s="15"/>
      <c r="FKM4232" s="15"/>
      <c r="FKN4232" s="15"/>
      <c r="FKO4232" s="203" t="s">
        <v>3938</v>
      </c>
      <c r="FKP4232" s="162">
        <v>1</v>
      </c>
      <c r="FKQ4232" s="204">
        <v>754.9</v>
      </c>
      <c r="FKR4232" s="162">
        <v>2024</v>
      </c>
      <c r="FKS4232" s="188" t="s">
        <v>4570</v>
      </c>
      <c r="FKT4232" s="162" t="s">
        <v>4217</v>
      </c>
      <c r="FKU4232" s="105">
        <v>3914834.69</v>
      </c>
      <c r="FKV4232" s="196"/>
      <c r="FKW4232" s="197"/>
      <c r="FKX4232" s="196"/>
      <c r="FKY4232" s="265">
        <v>3914834.69</v>
      </c>
      <c r="FKZ4232" s="198">
        <v>45364</v>
      </c>
      <c r="FLA4232" s="102">
        <v>45386</v>
      </c>
      <c r="FLB4232" s="15"/>
      <c r="FLC4232" s="15"/>
      <c r="FLD4232" s="15"/>
      <c r="FLE4232" s="203" t="s">
        <v>3938</v>
      </c>
      <c r="FLF4232" s="162">
        <v>1</v>
      </c>
      <c r="FLG4232" s="204">
        <v>754.9</v>
      </c>
      <c r="FLH4232" s="162">
        <v>2024</v>
      </c>
      <c r="FLI4232" s="188" t="s">
        <v>4570</v>
      </c>
      <c r="FLJ4232" s="162" t="s">
        <v>4217</v>
      </c>
      <c r="FLK4232" s="105">
        <v>3914834.69</v>
      </c>
      <c r="FLL4232" s="196"/>
      <c r="FLM4232" s="197"/>
      <c r="FLN4232" s="196"/>
      <c r="FLO4232" s="265">
        <v>3914834.69</v>
      </c>
      <c r="FLP4232" s="198">
        <v>45364</v>
      </c>
      <c r="FLQ4232" s="102">
        <v>45386</v>
      </c>
      <c r="FLR4232" s="15"/>
      <c r="FLS4232" s="15"/>
      <c r="FLT4232" s="15"/>
      <c r="FLU4232" s="203" t="s">
        <v>3938</v>
      </c>
      <c r="FLV4232" s="162">
        <v>1</v>
      </c>
      <c r="FLW4232" s="204">
        <v>754.9</v>
      </c>
      <c r="FLX4232" s="162">
        <v>2024</v>
      </c>
      <c r="FLY4232" s="188" t="s">
        <v>4570</v>
      </c>
      <c r="FLZ4232" s="162" t="s">
        <v>4217</v>
      </c>
      <c r="FMA4232" s="105">
        <v>3914834.69</v>
      </c>
      <c r="FMB4232" s="196"/>
      <c r="FMC4232" s="197"/>
      <c r="FMD4232" s="196"/>
      <c r="FME4232" s="265">
        <v>3914834.69</v>
      </c>
      <c r="FMF4232" s="198">
        <v>45364</v>
      </c>
      <c r="FMG4232" s="102">
        <v>45386</v>
      </c>
      <c r="FMH4232" s="15"/>
      <c r="FMI4232" s="15"/>
      <c r="FMJ4232" s="15"/>
      <c r="FMK4232" s="203" t="s">
        <v>3938</v>
      </c>
      <c r="FML4232" s="162">
        <v>1</v>
      </c>
      <c r="FMM4232" s="204">
        <v>754.9</v>
      </c>
      <c r="FMN4232" s="162">
        <v>2024</v>
      </c>
      <c r="FMO4232" s="188" t="s">
        <v>4570</v>
      </c>
      <c r="FMP4232" s="162" t="s">
        <v>4217</v>
      </c>
      <c r="FMQ4232" s="105">
        <v>3914834.69</v>
      </c>
      <c r="FMR4232" s="196"/>
      <c r="FMS4232" s="197"/>
      <c r="FMT4232" s="196"/>
      <c r="FMU4232" s="265">
        <v>3914834.69</v>
      </c>
      <c r="FMV4232" s="198">
        <v>45364</v>
      </c>
      <c r="FMW4232" s="102">
        <v>45386</v>
      </c>
      <c r="FMX4232" s="15"/>
      <c r="FMY4232" s="15"/>
      <c r="FMZ4232" s="15"/>
      <c r="FNA4232" s="203" t="s">
        <v>3938</v>
      </c>
      <c r="FNB4232" s="162">
        <v>1</v>
      </c>
      <c r="FNC4232" s="204">
        <v>754.9</v>
      </c>
      <c r="FND4232" s="162">
        <v>2024</v>
      </c>
      <c r="FNE4232" s="188" t="s">
        <v>4570</v>
      </c>
      <c r="FNF4232" s="162" t="s">
        <v>4217</v>
      </c>
      <c r="FNG4232" s="105">
        <v>3914834.69</v>
      </c>
      <c r="FNH4232" s="196"/>
      <c r="FNI4232" s="197"/>
      <c r="FNJ4232" s="196"/>
      <c r="FNK4232" s="265">
        <v>3914834.69</v>
      </c>
      <c r="FNL4232" s="198">
        <v>45364</v>
      </c>
      <c r="FNM4232" s="102">
        <v>45386</v>
      </c>
      <c r="FNN4232" s="15"/>
      <c r="FNO4232" s="15"/>
      <c r="FNP4232" s="15"/>
      <c r="FNQ4232" s="203" t="s">
        <v>3938</v>
      </c>
      <c r="FNR4232" s="162">
        <v>1</v>
      </c>
      <c r="FNS4232" s="204">
        <v>754.9</v>
      </c>
      <c r="FNT4232" s="162">
        <v>2024</v>
      </c>
      <c r="FNU4232" s="188" t="s">
        <v>4570</v>
      </c>
      <c r="FNV4232" s="162" t="s">
        <v>4217</v>
      </c>
      <c r="FNW4232" s="105">
        <v>3914834.69</v>
      </c>
      <c r="FNX4232" s="196"/>
      <c r="FNY4232" s="197"/>
      <c r="FNZ4232" s="196"/>
      <c r="FOA4232" s="265">
        <v>3914834.69</v>
      </c>
      <c r="FOB4232" s="198">
        <v>45364</v>
      </c>
      <c r="FOC4232" s="102">
        <v>45386</v>
      </c>
      <c r="FOD4232" s="15"/>
      <c r="FOE4232" s="15"/>
      <c r="FOF4232" s="15"/>
      <c r="FOG4232" s="203" t="s">
        <v>3938</v>
      </c>
      <c r="FOH4232" s="162">
        <v>1</v>
      </c>
      <c r="FOI4232" s="204">
        <v>754.9</v>
      </c>
      <c r="FOJ4232" s="162">
        <v>2024</v>
      </c>
      <c r="FOK4232" s="188" t="s">
        <v>4570</v>
      </c>
      <c r="FOL4232" s="162" t="s">
        <v>4217</v>
      </c>
      <c r="FOM4232" s="105">
        <v>3914834.69</v>
      </c>
      <c r="FON4232" s="196"/>
      <c r="FOO4232" s="197"/>
      <c r="FOP4232" s="196"/>
      <c r="FOQ4232" s="265">
        <v>3914834.69</v>
      </c>
      <c r="FOR4232" s="198">
        <v>45364</v>
      </c>
      <c r="FOS4232" s="102">
        <v>45386</v>
      </c>
      <c r="FOT4232" s="15"/>
      <c r="FOU4232" s="15"/>
      <c r="FOV4232" s="15"/>
      <c r="FOW4232" s="203" t="s">
        <v>3938</v>
      </c>
      <c r="FOX4232" s="162">
        <v>1</v>
      </c>
      <c r="FOY4232" s="204">
        <v>754.9</v>
      </c>
      <c r="FOZ4232" s="162">
        <v>2024</v>
      </c>
      <c r="FPA4232" s="188" t="s">
        <v>4570</v>
      </c>
      <c r="FPB4232" s="162" t="s">
        <v>4217</v>
      </c>
      <c r="FPC4232" s="105">
        <v>3914834.69</v>
      </c>
      <c r="FPD4232" s="196"/>
      <c r="FPE4232" s="197"/>
      <c r="FPF4232" s="196"/>
      <c r="FPG4232" s="265">
        <v>3914834.69</v>
      </c>
      <c r="FPH4232" s="198">
        <v>45364</v>
      </c>
      <c r="FPI4232" s="102">
        <v>45386</v>
      </c>
      <c r="FPJ4232" s="15"/>
      <c r="FPK4232" s="15"/>
      <c r="FPL4232" s="15"/>
      <c r="FPM4232" s="203" t="s">
        <v>3938</v>
      </c>
      <c r="FPN4232" s="162">
        <v>1</v>
      </c>
      <c r="FPO4232" s="204">
        <v>754.9</v>
      </c>
      <c r="FPP4232" s="162">
        <v>2024</v>
      </c>
      <c r="FPQ4232" s="188" t="s">
        <v>4570</v>
      </c>
      <c r="FPR4232" s="162" t="s">
        <v>4217</v>
      </c>
      <c r="FPS4232" s="105">
        <v>3914834.69</v>
      </c>
      <c r="FPT4232" s="196"/>
      <c r="FPU4232" s="197"/>
      <c r="FPV4232" s="196"/>
      <c r="FPW4232" s="265">
        <v>3914834.69</v>
      </c>
      <c r="FPX4232" s="198">
        <v>45364</v>
      </c>
      <c r="FPY4232" s="102">
        <v>45386</v>
      </c>
      <c r="FPZ4232" s="15"/>
      <c r="FQA4232" s="15"/>
      <c r="FQB4232" s="15"/>
      <c r="FQC4232" s="203" t="s">
        <v>3938</v>
      </c>
      <c r="FQD4232" s="162">
        <v>1</v>
      </c>
      <c r="FQE4232" s="204">
        <v>754.9</v>
      </c>
      <c r="FQF4232" s="162">
        <v>2024</v>
      </c>
      <c r="FQG4232" s="188" t="s">
        <v>4570</v>
      </c>
      <c r="FQH4232" s="162" t="s">
        <v>4217</v>
      </c>
      <c r="FQI4232" s="105">
        <v>3914834.69</v>
      </c>
      <c r="FQJ4232" s="196"/>
      <c r="FQK4232" s="197"/>
      <c r="FQL4232" s="196"/>
      <c r="FQM4232" s="265">
        <v>3914834.69</v>
      </c>
      <c r="FQN4232" s="198">
        <v>45364</v>
      </c>
      <c r="FQO4232" s="102">
        <v>45386</v>
      </c>
      <c r="FQP4232" s="15"/>
      <c r="FQQ4232" s="15"/>
      <c r="FQR4232" s="15"/>
      <c r="FQS4232" s="203" t="s">
        <v>3938</v>
      </c>
      <c r="FQT4232" s="162">
        <v>1</v>
      </c>
      <c r="FQU4232" s="204">
        <v>754.9</v>
      </c>
      <c r="FQV4232" s="162">
        <v>2024</v>
      </c>
      <c r="FQW4232" s="188" t="s">
        <v>4570</v>
      </c>
      <c r="FQX4232" s="162" t="s">
        <v>4217</v>
      </c>
      <c r="FQY4232" s="105">
        <v>3914834.69</v>
      </c>
      <c r="FQZ4232" s="196"/>
      <c r="FRA4232" s="197"/>
      <c r="FRB4232" s="196"/>
      <c r="FRC4232" s="265">
        <v>3914834.69</v>
      </c>
      <c r="FRD4232" s="198">
        <v>45364</v>
      </c>
      <c r="FRE4232" s="102">
        <v>45386</v>
      </c>
      <c r="FRF4232" s="15"/>
      <c r="FRG4232" s="15"/>
      <c r="FRH4232" s="15"/>
      <c r="FRI4232" s="203" t="s">
        <v>3938</v>
      </c>
      <c r="FRJ4232" s="162">
        <v>1</v>
      </c>
      <c r="FRK4232" s="204">
        <v>754.9</v>
      </c>
      <c r="FRL4232" s="162">
        <v>2024</v>
      </c>
      <c r="FRM4232" s="188" t="s">
        <v>4570</v>
      </c>
      <c r="FRN4232" s="162" t="s">
        <v>4217</v>
      </c>
      <c r="FRO4232" s="105">
        <v>3914834.69</v>
      </c>
      <c r="FRP4232" s="196"/>
      <c r="FRQ4232" s="197"/>
      <c r="FRR4232" s="196"/>
      <c r="FRS4232" s="265">
        <v>3914834.69</v>
      </c>
      <c r="FRT4232" s="198">
        <v>45364</v>
      </c>
      <c r="FRU4232" s="102">
        <v>45386</v>
      </c>
      <c r="FRV4232" s="15"/>
      <c r="FRW4232" s="15"/>
      <c r="FRX4232" s="15"/>
      <c r="FRY4232" s="203" t="s">
        <v>3938</v>
      </c>
      <c r="FRZ4232" s="162">
        <v>1</v>
      </c>
      <c r="FSA4232" s="204">
        <v>754.9</v>
      </c>
      <c r="FSB4232" s="162">
        <v>2024</v>
      </c>
      <c r="FSC4232" s="188" t="s">
        <v>4570</v>
      </c>
      <c r="FSD4232" s="162" t="s">
        <v>4217</v>
      </c>
      <c r="FSE4232" s="105">
        <v>3914834.69</v>
      </c>
      <c r="FSF4232" s="196"/>
      <c r="FSG4232" s="197"/>
      <c r="FSH4232" s="196"/>
      <c r="FSI4232" s="265">
        <v>3914834.69</v>
      </c>
      <c r="FSJ4232" s="198">
        <v>45364</v>
      </c>
      <c r="FSK4232" s="102">
        <v>45386</v>
      </c>
      <c r="FSL4232" s="15"/>
      <c r="FSM4232" s="15"/>
      <c r="FSN4232" s="15"/>
      <c r="FSO4232" s="203" t="s">
        <v>3938</v>
      </c>
      <c r="FSP4232" s="162">
        <v>1</v>
      </c>
      <c r="FSQ4232" s="204">
        <v>754.9</v>
      </c>
      <c r="FSR4232" s="162">
        <v>2024</v>
      </c>
      <c r="FSS4232" s="188" t="s">
        <v>4570</v>
      </c>
      <c r="FST4232" s="162" t="s">
        <v>4217</v>
      </c>
      <c r="FSU4232" s="105">
        <v>3914834.69</v>
      </c>
      <c r="FSV4232" s="196"/>
      <c r="FSW4232" s="197"/>
      <c r="FSX4232" s="196"/>
      <c r="FSY4232" s="265">
        <v>3914834.69</v>
      </c>
      <c r="FSZ4232" s="198">
        <v>45364</v>
      </c>
      <c r="FTA4232" s="102">
        <v>45386</v>
      </c>
      <c r="FTB4232" s="15"/>
      <c r="FTC4232" s="15"/>
      <c r="FTD4232" s="15"/>
      <c r="FTE4232" s="203" t="s">
        <v>3938</v>
      </c>
      <c r="FTF4232" s="162">
        <v>1</v>
      </c>
      <c r="FTG4232" s="204">
        <v>754.9</v>
      </c>
      <c r="FTH4232" s="162">
        <v>2024</v>
      </c>
      <c r="FTI4232" s="188" t="s">
        <v>4570</v>
      </c>
      <c r="FTJ4232" s="162" t="s">
        <v>4217</v>
      </c>
      <c r="FTK4232" s="105">
        <v>3914834.69</v>
      </c>
      <c r="FTL4232" s="196"/>
      <c r="FTM4232" s="197"/>
      <c r="FTN4232" s="196"/>
      <c r="FTO4232" s="265">
        <v>3914834.69</v>
      </c>
      <c r="FTP4232" s="198">
        <v>45364</v>
      </c>
      <c r="FTQ4232" s="102">
        <v>45386</v>
      </c>
      <c r="FTR4232" s="15"/>
      <c r="FTS4232" s="15"/>
      <c r="FTT4232" s="15"/>
      <c r="FTU4232" s="203" t="s">
        <v>3938</v>
      </c>
      <c r="FTV4232" s="162">
        <v>1</v>
      </c>
      <c r="FTW4232" s="204">
        <v>754.9</v>
      </c>
      <c r="FTX4232" s="162">
        <v>2024</v>
      </c>
      <c r="FTY4232" s="188" t="s">
        <v>4570</v>
      </c>
      <c r="FTZ4232" s="162" t="s">
        <v>4217</v>
      </c>
      <c r="FUA4232" s="105">
        <v>3914834.69</v>
      </c>
      <c r="FUB4232" s="196"/>
      <c r="FUC4232" s="197"/>
      <c r="FUD4232" s="196"/>
      <c r="FUE4232" s="265">
        <v>3914834.69</v>
      </c>
      <c r="FUF4232" s="198">
        <v>45364</v>
      </c>
      <c r="FUG4232" s="102">
        <v>45386</v>
      </c>
      <c r="FUH4232" s="15"/>
      <c r="FUI4232" s="15"/>
      <c r="FUJ4232" s="15"/>
      <c r="FUK4232" s="203" t="s">
        <v>3938</v>
      </c>
      <c r="FUL4232" s="162">
        <v>1</v>
      </c>
      <c r="FUM4232" s="204">
        <v>754.9</v>
      </c>
      <c r="FUN4232" s="162">
        <v>2024</v>
      </c>
      <c r="FUO4232" s="188" t="s">
        <v>4570</v>
      </c>
      <c r="FUP4232" s="162" t="s">
        <v>4217</v>
      </c>
      <c r="FUQ4232" s="105">
        <v>3914834.69</v>
      </c>
      <c r="FUR4232" s="196"/>
      <c r="FUS4232" s="197"/>
      <c r="FUT4232" s="196"/>
      <c r="FUU4232" s="265">
        <v>3914834.69</v>
      </c>
      <c r="FUV4232" s="198">
        <v>45364</v>
      </c>
      <c r="FUW4232" s="102">
        <v>45386</v>
      </c>
      <c r="FUX4232" s="15"/>
      <c r="FUY4232" s="15"/>
      <c r="FUZ4232" s="15"/>
      <c r="FVA4232" s="203" t="s">
        <v>3938</v>
      </c>
      <c r="FVB4232" s="162">
        <v>1</v>
      </c>
      <c r="FVC4232" s="204">
        <v>754.9</v>
      </c>
      <c r="FVD4232" s="162">
        <v>2024</v>
      </c>
      <c r="FVE4232" s="188" t="s">
        <v>4570</v>
      </c>
      <c r="FVF4232" s="162" t="s">
        <v>4217</v>
      </c>
      <c r="FVG4232" s="105">
        <v>3914834.69</v>
      </c>
      <c r="FVH4232" s="196"/>
      <c r="FVI4232" s="197"/>
      <c r="FVJ4232" s="196"/>
      <c r="FVK4232" s="265">
        <v>3914834.69</v>
      </c>
      <c r="FVL4232" s="198">
        <v>45364</v>
      </c>
      <c r="FVM4232" s="102">
        <v>45386</v>
      </c>
      <c r="FVN4232" s="15"/>
      <c r="FVO4232" s="15"/>
      <c r="FVP4232" s="15"/>
      <c r="FVQ4232" s="203" t="s">
        <v>3938</v>
      </c>
      <c r="FVR4232" s="162">
        <v>1</v>
      </c>
      <c r="FVS4232" s="204">
        <v>754.9</v>
      </c>
      <c r="FVT4232" s="162">
        <v>2024</v>
      </c>
      <c r="FVU4232" s="188" t="s">
        <v>4570</v>
      </c>
      <c r="FVV4232" s="162" t="s">
        <v>4217</v>
      </c>
      <c r="FVW4232" s="105">
        <v>3914834.69</v>
      </c>
      <c r="FVX4232" s="196"/>
      <c r="FVY4232" s="197"/>
      <c r="FVZ4232" s="196"/>
      <c r="FWA4232" s="265">
        <v>3914834.69</v>
      </c>
      <c r="FWB4232" s="198">
        <v>45364</v>
      </c>
      <c r="FWC4232" s="102">
        <v>45386</v>
      </c>
      <c r="FWD4232" s="15"/>
      <c r="FWE4232" s="15"/>
      <c r="FWF4232" s="15"/>
      <c r="FWG4232" s="203" t="s">
        <v>3938</v>
      </c>
      <c r="FWH4232" s="162">
        <v>1</v>
      </c>
      <c r="FWI4232" s="204">
        <v>754.9</v>
      </c>
      <c r="FWJ4232" s="162">
        <v>2024</v>
      </c>
      <c r="FWK4232" s="188" t="s">
        <v>4570</v>
      </c>
      <c r="FWL4232" s="162" t="s">
        <v>4217</v>
      </c>
      <c r="FWM4232" s="105">
        <v>3914834.69</v>
      </c>
      <c r="FWN4232" s="196"/>
      <c r="FWO4232" s="197"/>
      <c r="FWP4232" s="196"/>
      <c r="FWQ4232" s="265">
        <v>3914834.69</v>
      </c>
      <c r="FWR4232" s="198">
        <v>45364</v>
      </c>
      <c r="FWS4232" s="102">
        <v>45386</v>
      </c>
      <c r="FWT4232" s="15"/>
      <c r="FWU4232" s="15"/>
      <c r="FWV4232" s="15"/>
      <c r="FWW4232" s="203" t="s">
        <v>3938</v>
      </c>
      <c r="FWX4232" s="162">
        <v>1</v>
      </c>
      <c r="FWY4232" s="204">
        <v>754.9</v>
      </c>
      <c r="FWZ4232" s="162">
        <v>2024</v>
      </c>
      <c r="FXA4232" s="188" t="s">
        <v>4570</v>
      </c>
      <c r="FXB4232" s="162" t="s">
        <v>4217</v>
      </c>
      <c r="FXC4232" s="105">
        <v>3914834.69</v>
      </c>
      <c r="FXD4232" s="196"/>
      <c r="FXE4232" s="197"/>
      <c r="FXF4232" s="196"/>
      <c r="FXG4232" s="265">
        <v>3914834.69</v>
      </c>
      <c r="FXH4232" s="198">
        <v>45364</v>
      </c>
      <c r="FXI4232" s="102">
        <v>45386</v>
      </c>
      <c r="FXJ4232" s="15"/>
      <c r="FXK4232" s="15"/>
      <c r="FXL4232" s="15"/>
      <c r="FXM4232" s="203" t="s">
        <v>3938</v>
      </c>
      <c r="FXN4232" s="162">
        <v>1</v>
      </c>
      <c r="FXO4232" s="204">
        <v>754.9</v>
      </c>
      <c r="FXP4232" s="162">
        <v>2024</v>
      </c>
      <c r="FXQ4232" s="188" t="s">
        <v>4570</v>
      </c>
      <c r="FXR4232" s="162" t="s">
        <v>4217</v>
      </c>
      <c r="FXS4232" s="105">
        <v>3914834.69</v>
      </c>
      <c r="FXT4232" s="196"/>
      <c r="FXU4232" s="197"/>
      <c r="FXV4232" s="196"/>
      <c r="FXW4232" s="265">
        <v>3914834.69</v>
      </c>
      <c r="FXX4232" s="198">
        <v>45364</v>
      </c>
      <c r="FXY4232" s="102">
        <v>45386</v>
      </c>
      <c r="FXZ4232" s="15"/>
      <c r="FYA4232" s="15"/>
      <c r="FYB4232" s="15"/>
      <c r="FYC4232" s="203" t="s">
        <v>3938</v>
      </c>
      <c r="FYD4232" s="162">
        <v>1</v>
      </c>
      <c r="FYE4232" s="204">
        <v>754.9</v>
      </c>
      <c r="FYF4232" s="162">
        <v>2024</v>
      </c>
      <c r="FYG4232" s="188" t="s">
        <v>4570</v>
      </c>
      <c r="FYH4232" s="162" t="s">
        <v>4217</v>
      </c>
      <c r="FYI4232" s="105">
        <v>3914834.69</v>
      </c>
      <c r="FYJ4232" s="196"/>
      <c r="FYK4232" s="197"/>
      <c r="FYL4232" s="196"/>
      <c r="FYM4232" s="265">
        <v>3914834.69</v>
      </c>
      <c r="FYN4232" s="198">
        <v>45364</v>
      </c>
      <c r="FYO4232" s="102">
        <v>45386</v>
      </c>
      <c r="FYP4232" s="15"/>
      <c r="FYQ4232" s="15"/>
      <c r="FYR4232" s="15"/>
      <c r="FYS4232" s="203" t="s">
        <v>3938</v>
      </c>
      <c r="FYT4232" s="162">
        <v>1</v>
      </c>
      <c r="FYU4232" s="204">
        <v>754.9</v>
      </c>
      <c r="FYV4232" s="162">
        <v>2024</v>
      </c>
      <c r="FYW4232" s="188" t="s">
        <v>4570</v>
      </c>
      <c r="FYX4232" s="162" t="s">
        <v>4217</v>
      </c>
      <c r="FYY4232" s="105">
        <v>3914834.69</v>
      </c>
      <c r="FYZ4232" s="196"/>
      <c r="FZA4232" s="197"/>
      <c r="FZB4232" s="196"/>
      <c r="FZC4232" s="265">
        <v>3914834.69</v>
      </c>
      <c r="FZD4232" s="198">
        <v>45364</v>
      </c>
      <c r="FZE4232" s="102">
        <v>45386</v>
      </c>
      <c r="FZF4232" s="15"/>
      <c r="FZG4232" s="15"/>
      <c r="FZH4232" s="15"/>
      <c r="FZI4232" s="203" t="s">
        <v>3938</v>
      </c>
      <c r="FZJ4232" s="162">
        <v>1</v>
      </c>
      <c r="FZK4232" s="204">
        <v>754.9</v>
      </c>
      <c r="FZL4232" s="162">
        <v>2024</v>
      </c>
      <c r="FZM4232" s="188" t="s">
        <v>4570</v>
      </c>
      <c r="FZN4232" s="162" t="s">
        <v>4217</v>
      </c>
      <c r="FZO4232" s="105">
        <v>3914834.69</v>
      </c>
      <c r="FZP4232" s="196"/>
      <c r="FZQ4232" s="197"/>
      <c r="FZR4232" s="196"/>
      <c r="FZS4232" s="265">
        <v>3914834.69</v>
      </c>
      <c r="FZT4232" s="198">
        <v>45364</v>
      </c>
      <c r="FZU4232" s="102">
        <v>45386</v>
      </c>
      <c r="FZV4232" s="15"/>
      <c r="FZW4232" s="15"/>
      <c r="FZX4232" s="15"/>
      <c r="FZY4232" s="203" t="s">
        <v>3938</v>
      </c>
      <c r="FZZ4232" s="162">
        <v>1</v>
      </c>
      <c r="GAA4232" s="204">
        <v>754.9</v>
      </c>
      <c r="GAB4232" s="162">
        <v>2024</v>
      </c>
      <c r="GAC4232" s="188" t="s">
        <v>4570</v>
      </c>
      <c r="GAD4232" s="162" t="s">
        <v>4217</v>
      </c>
      <c r="GAE4232" s="105">
        <v>3914834.69</v>
      </c>
      <c r="GAF4232" s="196"/>
      <c r="GAG4232" s="197"/>
      <c r="GAH4232" s="196"/>
      <c r="GAI4232" s="265">
        <v>3914834.69</v>
      </c>
      <c r="GAJ4232" s="198">
        <v>45364</v>
      </c>
      <c r="GAK4232" s="102">
        <v>45386</v>
      </c>
      <c r="GAL4232" s="15"/>
      <c r="GAM4232" s="15"/>
      <c r="GAN4232" s="15"/>
      <c r="GAO4232" s="203" t="s">
        <v>3938</v>
      </c>
      <c r="GAP4232" s="162">
        <v>1</v>
      </c>
      <c r="GAQ4232" s="204">
        <v>754.9</v>
      </c>
      <c r="GAR4232" s="162">
        <v>2024</v>
      </c>
      <c r="GAS4232" s="188" t="s">
        <v>4570</v>
      </c>
      <c r="GAT4232" s="162" t="s">
        <v>4217</v>
      </c>
      <c r="GAU4232" s="105">
        <v>3914834.69</v>
      </c>
      <c r="GAV4232" s="196"/>
      <c r="GAW4232" s="197"/>
      <c r="GAX4232" s="196"/>
      <c r="GAY4232" s="265">
        <v>3914834.69</v>
      </c>
      <c r="GAZ4232" s="198">
        <v>45364</v>
      </c>
      <c r="GBA4232" s="102">
        <v>45386</v>
      </c>
      <c r="GBB4232" s="15"/>
      <c r="GBC4232" s="15"/>
      <c r="GBD4232" s="15"/>
      <c r="GBE4232" s="203" t="s">
        <v>3938</v>
      </c>
      <c r="GBF4232" s="162">
        <v>1</v>
      </c>
      <c r="GBG4232" s="204">
        <v>754.9</v>
      </c>
      <c r="GBH4232" s="162">
        <v>2024</v>
      </c>
      <c r="GBI4232" s="188" t="s">
        <v>4570</v>
      </c>
      <c r="GBJ4232" s="162" t="s">
        <v>4217</v>
      </c>
      <c r="GBK4232" s="105">
        <v>3914834.69</v>
      </c>
      <c r="GBL4232" s="196"/>
      <c r="GBM4232" s="197"/>
      <c r="GBN4232" s="196"/>
      <c r="GBO4232" s="265">
        <v>3914834.69</v>
      </c>
      <c r="GBP4232" s="198">
        <v>45364</v>
      </c>
      <c r="GBQ4232" s="102">
        <v>45386</v>
      </c>
      <c r="GBR4232" s="15"/>
      <c r="GBS4232" s="15"/>
      <c r="GBT4232" s="15"/>
      <c r="GBU4232" s="203" t="s">
        <v>3938</v>
      </c>
      <c r="GBV4232" s="162">
        <v>1</v>
      </c>
      <c r="GBW4232" s="204">
        <v>754.9</v>
      </c>
      <c r="GBX4232" s="162">
        <v>2024</v>
      </c>
      <c r="GBY4232" s="188" t="s">
        <v>4570</v>
      </c>
      <c r="GBZ4232" s="162" t="s">
        <v>4217</v>
      </c>
      <c r="GCA4232" s="105">
        <v>3914834.69</v>
      </c>
      <c r="GCB4232" s="196"/>
      <c r="GCC4232" s="197"/>
      <c r="GCD4232" s="196"/>
      <c r="GCE4232" s="265">
        <v>3914834.69</v>
      </c>
      <c r="GCF4232" s="198">
        <v>45364</v>
      </c>
      <c r="GCG4232" s="102">
        <v>45386</v>
      </c>
      <c r="GCH4232" s="15"/>
      <c r="GCI4232" s="15"/>
      <c r="GCJ4232" s="15"/>
      <c r="GCK4232" s="203" t="s">
        <v>3938</v>
      </c>
      <c r="GCL4232" s="162">
        <v>1</v>
      </c>
      <c r="GCM4232" s="204">
        <v>754.9</v>
      </c>
      <c r="GCN4232" s="162">
        <v>2024</v>
      </c>
      <c r="GCO4232" s="188" t="s">
        <v>4570</v>
      </c>
      <c r="GCP4232" s="162" t="s">
        <v>4217</v>
      </c>
      <c r="GCQ4232" s="105">
        <v>3914834.69</v>
      </c>
      <c r="GCR4232" s="196"/>
      <c r="GCS4232" s="197"/>
      <c r="GCT4232" s="196"/>
      <c r="GCU4232" s="265">
        <v>3914834.69</v>
      </c>
      <c r="GCV4232" s="198">
        <v>45364</v>
      </c>
      <c r="GCW4232" s="102">
        <v>45386</v>
      </c>
      <c r="GCX4232" s="15"/>
      <c r="GCY4232" s="15"/>
      <c r="GCZ4232" s="15"/>
      <c r="GDA4232" s="203" t="s">
        <v>3938</v>
      </c>
      <c r="GDB4232" s="162">
        <v>1</v>
      </c>
      <c r="GDC4232" s="204">
        <v>754.9</v>
      </c>
      <c r="GDD4232" s="162">
        <v>2024</v>
      </c>
      <c r="GDE4232" s="188" t="s">
        <v>4570</v>
      </c>
      <c r="GDF4232" s="162" t="s">
        <v>4217</v>
      </c>
      <c r="GDG4232" s="105">
        <v>3914834.69</v>
      </c>
      <c r="GDH4232" s="196"/>
      <c r="GDI4232" s="197"/>
      <c r="GDJ4232" s="196"/>
      <c r="GDK4232" s="265">
        <v>3914834.69</v>
      </c>
      <c r="GDL4232" s="198">
        <v>45364</v>
      </c>
      <c r="GDM4232" s="102">
        <v>45386</v>
      </c>
      <c r="GDN4232" s="15"/>
      <c r="GDO4232" s="15"/>
      <c r="GDP4232" s="15"/>
      <c r="GDQ4232" s="203" t="s">
        <v>3938</v>
      </c>
      <c r="GDR4232" s="162">
        <v>1</v>
      </c>
      <c r="GDS4232" s="204">
        <v>754.9</v>
      </c>
      <c r="GDT4232" s="162">
        <v>2024</v>
      </c>
      <c r="GDU4232" s="188" t="s">
        <v>4570</v>
      </c>
      <c r="GDV4232" s="162" t="s">
        <v>4217</v>
      </c>
      <c r="GDW4232" s="105">
        <v>3914834.69</v>
      </c>
      <c r="GDX4232" s="196"/>
      <c r="GDY4232" s="197"/>
      <c r="GDZ4232" s="196"/>
      <c r="GEA4232" s="265">
        <v>3914834.69</v>
      </c>
      <c r="GEB4232" s="198">
        <v>45364</v>
      </c>
      <c r="GEC4232" s="102">
        <v>45386</v>
      </c>
      <c r="GED4232" s="15"/>
      <c r="GEE4232" s="15"/>
      <c r="GEF4232" s="15"/>
      <c r="GEG4232" s="203" t="s">
        <v>3938</v>
      </c>
      <c r="GEH4232" s="162">
        <v>1</v>
      </c>
      <c r="GEI4232" s="204">
        <v>754.9</v>
      </c>
      <c r="GEJ4232" s="162">
        <v>2024</v>
      </c>
      <c r="GEK4232" s="188" t="s">
        <v>4570</v>
      </c>
      <c r="GEL4232" s="162" t="s">
        <v>4217</v>
      </c>
      <c r="GEM4232" s="105">
        <v>3914834.69</v>
      </c>
      <c r="GEN4232" s="196"/>
      <c r="GEO4232" s="197"/>
      <c r="GEP4232" s="196"/>
      <c r="GEQ4232" s="265">
        <v>3914834.69</v>
      </c>
      <c r="GER4232" s="198">
        <v>45364</v>
      </c>
      <c r="GES4232" s="102">
        <v>45386</v>
      </c>
      <c r="GET4232" s="15"/>
      <c r="GEU4232" s="15"/>
      <c r="GEV4232" s="15"/>
      <c r="GEW4232" s="203" t="s">
        <v>3938</v>
      </c>
      <c r="GEX4232" s="162">
        <v>1</v>
      </c>
      <c r="GEY4232" s="204">
        <v>754.9</v>
      </c>
      <c r="GEZ4232" s="162">
        <v>2024</v>
      </c>
      <c r="GFA4232" s="188" t="s">
        <v>4570</v>
      </c>
      <c r="GFB4232" s="162" t="s">
        <v>4217</v>
      </c>
      <c r="GFC4232" s="105">
        <v>3914834.69</v>
      </c>
      <c r="GFD4232" s="196"/>
      <c r="GFE4232" s="197"/>
      <c r="GFF4232" s="196"/>
      <c r="GFG4232" s="265">
        <v>3914834.69</v>
      </c>
      <c r="GFH4232" s="198">
        <v>45364</v>
      </c>
      <c r="GFI4232" s="102">
        <v>45386</v>
      </c>
      <c r="GFJ4232" s="15"/>
      <c r="GFK4232" s="15"/>
      <c r="GFL4232" s="15"/>
      <c r="GFM4232" s="203" t="s">
        <v>3938</v>
      </c>
      <c r="GFN4232" s="162">
        <v>1</v>
      </c>
      <c r="GFO4232" s="204">
        <v>754.9</v>
      </c>
      <c r="GFP4232" s="162">
        <v>2024</v>
      </c>
      <c r="GFQ4232" s="188" t="s">
        <v>4570</v>
      </c>
      <c r="GFR4232" s="162" t="s">
        <v>4217</v>
      </c>
      <c r="GFS4232" s="105">
        <v>3914834.69</v>
      </c>
      <c r="GFT4232" s="196"/>
      <c r="GFU4232" s="197"/>
      <c r="GFV4232" s="196"/>
      <c r="GFW4232" s="265">
        <v>3914834.69</v>
      </c>
      <c r="GFX4232" s="198">
        <v>45364</v>
      </c>
      <c r="GFY4232" s="102">
        <v>45386</v>
      </c>
      <c r="GFZ4232" s="15"/>
      <c r="GGA4232" s="15"/>
      <c r="GGB4232" s="15"/>
      <c r="GGC4232" s="203" t="s">
        <v>3938</v>
      </c>
      <c r="GGD4232" s="162">
        <v>1</v>
      </c>
      <c r="GGE4232" s="204">
        <v>754.9</v>
      </c>
      <c r="GGF4232" s="162">
        <v>2024</v>
      </c>
      <c r="GGG4232" s="188" t="s">
        <v>4570</v>
      </c>
      <c r="GGH4232" s="162" t="s">
        <v>4217</v>
      </c>
      <c r="GGI4232" s="105">
        <v>3914834.69</v>
      </c>
      <c r="GGJ4232" s="196"/>
      <c r="GGK4232" s="197"/>
      <c r="GGL4232" s="196"/>
      <c r="GGM4232" s="265">
        <v>3914834.69</v>
      </c>
      <c r="GGN4232" s="198">
        <v>45364</v>
      </c>
      <c r="GGO4232" s="102">
        <v>45386</v>
      </c>
      <c r="GGP4232" s="15"/>
      <c r="GGQ4232" s="15"/>
      <c r="GGR4232" s="15"/>
      <c r="GGS4232" s="203" t="s">
        <v>3938</v>
      </c>
      <c r="GGT4232" s="162">
        <v>1</v>
      </c>
      <c r="GGU4232" s="204">
        <v>754.9</v>
      </c>
      <c r="GGV4232" s="162">
        <v>2024</v>
      </c>
      <c r="GGW4232" s="188" t="s">
        <v>4570</v>
      </c>
      <c r="GGX4232" s="162" t="s">
        <v>4217</v>
      </c>
      <c r="GGY4232" s="105">
        <v>3914834.69</v>
      </c>
      <c r="GGZ4232" s="196"/>
      <c r="GHA4232" s="197"/>
      <c r="GHB4232" s="196"/>
      <c r="GHC4232" s="265">
        <v>3914834.69</v>
      </c>
      <c r="GHD4232" s="198">
        <v>45364</v>
      </c>
      <c r="GHE4232" s="102">
        <v>45386</v>
      </c>
      <c r="GHF4232" s="15"/>
      <c r="GHG4232" s="15"/>
      <c r="GHH4232" s="15"/>
      <c r="GHI4232" s="203" t="s">
        <v>3938</v>
      </c>
      <c r="GHJ4232" s="162">
        <v>1</v>
      </c>
      <c r="GHK4232" s="204">
        <v>754.9</v>
      </c>
      <c r="GHL4232" s="162">
        <v>2024</v>
      </c>
      <c r="GHM4232" s="188" t="s">
        <v>4570</v>
      </c>
      <c r="GHN4232" s="162" t="s">
        <v>4217</v>
      </c>
      <c r="GHO4232" s="105">
        <v>3914834.69</v>
      </c>
      <c r="GHP4232" s="196"/>
      <c r="GHQ4232" s="197"/>
      <c r="GHR4232" s="196"/>
      <c r="GHS4232" s="265">
        <v>3914834.69</v>
      </c>
      <c r="GHT4232" s="198">
        <v>45364</v>
      </c>
      <c r="GHU4232" s="102">
        <v>45386</v>
      </c>
      <c r="GHV4232" s="15"/>
      <c r="GHW4232" s="15"/>
      <c r="GHX4232" s="15"/>
      <c r="GHY4232" s="203" t="s">
        <v>3938</v>
      </c>
      <c r="GHZ4232" s="162">
        <v>1</v>
      </c>
      <c r="GIA4232" s="204">
        <v>754.9</v>
      </c>
      <c r="GIB4232" s="162">
        <v>2024</v>
      </c>
      <c r="GIC4232" s="188" t="s">
        <v>4570</v>
      </c>
      <c r="GID4232" s="162" t="s">
        <v>4217</v>
      </c>
      <c r="GIE4232" s="105">
        <v>3914834.69</v>
      </c>
      <c r="GIF4232" s="196"/>
      <c r="GIG4232" s="197"/>
      <c r="GIH4232" s="196"/>
      <c r="GII4232" s="265">
        <v>3914834.69</v>
      </c>
      <c r="GIJ4232" s="198">
        <v>45364</v>
      </c>
      <c r="GIK4232" s="102">
        <v>45386</v>
      </c>
      <c r="GIL4232" s="15"/>
      <c r="GIM4232" s="15"/>
      <c r="GIN4232" s="15"/>
      <c r="GIO4232" s="203" t="s">
        <v>3938</v>
      </c>
      <c r="GIP4232" s="162">
        <v>1</v>
      </c>
      <c r="GIQ4232" s="204">
        <v>754.9</v>
      </c>
      <c r="GIR4232" s="162">
        <v>2024</v>
      </c>
      <c r="GIS4232" s="188" t="s">
        <v>4570</v>
      </c>
      <c r="GIT4232" s="162" t="s">
        <v>4217</v>
      </c>
      <c r="GIU4232" s="105">
        <v>3914834.69</v>
      </c>
      <c r="GIV4232" s="196"/>
      <c r="GIW4232" s="197"/>
      <c r="GIX4232" s="196"/>
      <c r="GIY4232" s="265">
        <v>3914834.69</v>
      </c>
      <c r="GIZ4232" s="198">
        <v>45364</v>
      </c>
      <c r="GJA4232" s="102">
        <v>45386</v>
      </c>
      <c r="GJB4232" s="15"/>
      <c r="GJC4232" s="15"/>
      <c r="GJD4232" s="15"/>
      <c r="GJE4232" s="203" t="s">
        <v>3938</v>
      </c>
      <c r="GJF4232" s="162">
        <v>1</v>
      </c>
      <c r="GJG4232" s="204">
        <v>754.9</v>
      </c>
      <c r="GJH4232" s="162">
        <v>2024</v>
      </c>
      <c r="GJI4232" s="188" t="s">
        <v>4570</v>
      </c>
      <c r="GJJ4232" s="162" t="s">
        <v>4217</v>
      </c>
      <c r="GJK4232" s="105">
        <v>3914834.69</v>
      </c>
      <c r="GJL4232" s="196"/>
      <c r="GJM4232" s="197"/>
      <c r="GJN4232" s="196"/>
      <c r="GJO4232" s="265">
        <v>3914834.69</v>
      </c>
      <c r="GJP4232" s="198">
        <v>45364</v>
      </c>
      <c r="GJQ4232" s="102">
        <v>45386</v>
      </c>
      <c r="GJR4232" s="15"/>
      <c r="GJS4232" s="15"/>
      <c r="GJT4232" s="15"/>
      <c r="GJU4232" s="203" t="s">
        <v>3938</v>
      </c>
      <c r="GJV4232" s="162">
        <v>1</v>
      </c>
      <c r="GJW4232" s="204">
        <v>754.9</v>
      </c>
      <c r="GJX4232" s="162">
        <v>2024</v>
      </c>
      <c r="GJY4232" s="188" t="s">
        <v>4570</v>
      </c>
      <c r="GJZ4232" s="162" t="s">
        <v>4217</v>
      </c>
      <c r="GKA4232" s="105">
        <v>3914834.69</v>
      </c>
      <c r="GKB4232" s="196"/>
      <c r="GKC4232" s="197"/>
      <c r="GKD4232" s="196"/>
      <c r="GKE4232" s="265">
        <v>3914834.69</v>
      </c>
      <c r="GKF4232" s="198">
        <v>45364</v>
      </c>
      <c r="GKG4232" s="102">
        <v>45386</v>
      </c>
      <c r="GKH4232" s="15"/>
      <c r="GKI4232" s="15"/>
      <c r="GKJ4232" s="15"/>
      <c r="GKK4232" s="203" t="s">
        <v>3938</v>
      </c>
      <c r="GKL4232" s="162">
        <v>1</v>
      </c>
      <c r="GKM4232" s="204">
        <v>754.9</v>
      </c>
      <c r="GKN4232" s="162">
        <v>2024</v>
      </c>
      <c r="GKO4232" s="188" t="s">
        <v>4570</v>
      </c>
      <c r="GKP4232" s="162" t="s">
        <v>4217</v>
      </c>
      <c r="GKQ4232" s="105">
        <v>3914834.69</v>
      </c>
      <c r="GKR4232" s="196"/>
      <c r="GKS4232" s="197"/>
      <c r="GKT4232" s="196"/>
      <c r="GKU4232" s="265">
        <v>3914834.69</v>
      </c>
      <c r="GKV4232" s="198">
        <v>45364</v>
      </c>
      <c r="GKW4232" s="102">
        <v>45386</v>
      </c>
      <c r="GKX4232" s="15"/>
      <c r="GKY4232" s="15"/>
      <c r="GKZ4232" s="15"/>
      <c r="GLA4232" s="203" t="s">
        <v>3938</v>
      </c>
      <c r="GLB4232" s="162">
        <v>1</v>
      </c>
      <c r="GLC4232" s="204">
        <v>754.9</v>
      </c>
      <c r="GLD4232" s="162">
        <v>2024</v>
      </c>
      <c r="GLE4232" s="188" t="s">
        <v>4570</v>
      </c>
      <c r="GLF4232" s="162" t="s">
        <v>4217</v>
      </c>
      <c r="GLG4232" s="105">
        <v>3914834.69</v>
      </c>
      <c r="GLH4232" s="196"/>
      <c r="GLI4232" s="197"/>
      <c r="GLJ4232" s="196"/>
      <c r="GLK4232" s="265">
        <v>3914834.69</v>
      </c>
      <c r="GLL4232" s="198">
        <v>45364</v>
      </c>
      <c r="GLM4232" s="102">
        <v>45386</v>
      </c>
      <c r="GLN4232" s="15"/>
      <c r="GLO4232" s="15"/>
      <c r="GLP4232" s="15"/>
      <c r="GLQ4232" s="203" t="s">
        <v>3938</v>
      </c>
      <c r="GLR4232" s="162">
        <v>1</v>
      </c>
      <c r="GLS4232" s="204">
        <v>754.9</v>
      </c>
      <c r="GLT4232" s="162">
        <v>2024</v>
      </c>
      <c r="GLU4232" s="188" t="s">
        <v>4570</v>
      </c>
      <c r="GLV4232" s="162" t="s">
        <v>4217</v>
      </c>
      <c r="GLW4232" s="105">
        <v>3914834.69</v>
      </c>
      <c r="GLX4232" s="196"/>
      <c r="GLY4232" s="197"/>
      <c r="GLZ4232" s="196"/>
      <c r="GMA4232" s="265">
        <v>3914834.69</v>
      </c>
      <c r="GMB4232" s="198">
        <v>45364</v>
      </c>
      <c r="GMC4232" s="102">
        <v>45386</v>
      </c>
      <c r="GMD4232" s="15"/>
      <c r="GME4232" s="15"/>
      <c r="GMF4232" s="15"/>
      <c r="GMG4232" s="203" t="s">
        <v>3938</v>
      </c>
      <c r="GMH4232" s="162">
        <v>1</v>
      </c>
      <c r="GMI4232" s="204">
        <v>754.9</v>
      </c>
      <c r="GMJ4232" s="162">
        <v>2024</v>
      </c>
      <c r="GMK4232" s="188" t="s">
        <v>4570</v>
      </c>
      <c r="GML4232" s="162" t="s">
        <v>4217</v>
      </c>
      <c r="GMM4232" s="105">
        <v>3914834.69</v>
      </c>
      <c r="GMN4232" s="196"/>
      <c r="GMO4232" s="197"/>
      <c r="GMP4232" s="196"/>
      <c r="GMQ4232" s="265">
        <v>3914834.69</v>
      </c>
      <c r="GMR4232" s="198">
        <v>45364</v>
      </c>
      <c r="GMS4232" s="102">
        <v>45386</v>
      </c>
      <c r="GMT4232" s="15"/>
      <c r="GMU4232" s="15"/>
      <c r="GMV4232" s="15"/>
      <c r="GMW4232" s="203" t="s">
        <v>3938</v>
      </c>
      <c r="GMX4232" s="162">
        <v>1</v>
      </c>
      <c r="GMY4232" s="204">
        <v>754.9</v>
      </c>
      <c r="GMZ4232" s="162">
        <v>2024</v>
      </c>
      <c r="GNA4232" s="188" t="s">
        <v>4570</v>
      </c>
      <c r="GNB4232" s="162" t="s">
        <v>4217</v>
      </c>
      <c r="GNC4232" s="105">
        <v>3914834.69</v>
      </c>
      <c r="GND4232" s="196"/>
      <c r="GNE4232" s="197"/>
      <c r="GNF4232" s="196"/>
      <c r="GNG4232" s="265">
        <v>3914834.69</v>
      </c>
      <c r="GNH4232" s="198">
        <v>45364</v>
      </c>
      <c r="GNI4232" s="102">
        <v>45386</v>
      </c>
      <c r="GNJ4232" s="15"/>
      <c r="GNK4232" s="15"/>
      <c r="GNL4232" s="15"/>
      <c r="GNM4232" s="203" t="s">
        <v>3938</v>
      </c>
      <c r="GNN4232" s="162">
        <v>1</v>
      </c>
      <c r="GNO4232" s="204">
        <v>754.9</v>
      </c>
      <c r="GNP4232" s="162">
        <v>2024</v>
      </c>
      <c r="GNQ4232" s="188" t="s">
        <v>4570</v>
      </c>
      <c r="GNR4232" s="162" t="s">
        <v>4217</v>
      </c>
      <c r="GNS4232" s="105">
        <v>3914834.69</v>
      </c>
      <c r="GNT4232" s="196"/>
      <c r="GNU4232" s="197"/>
      <c r="GNV4232" s="196"/>
      <c r="GNW4232" s="265">
        <v>3914834.69</v>
      </c>
      <c r="GNX4232" s="198">
        <v>45364</v>
      </c>
      <c r="GNY4232" s="102">
        <v>45386</v>
      </c>
      <c r="GNZ4232" s="15"/>
      <c r="GOA4232" s="15"/>
      <c r="GOB4232" s="15"/>
      <c r="GOC4232" s="203" t="s">
        <v>3938</v>
      </c>
      <c r="GOD4232" s="162">
        <v>1</v>
      </c>
      <c r="GOE4232" s="204">
        <v>754.9</v>
      </c>
      <c r="GOF4232" s="162">
        <v>2024</v>
      </c>
      <c r="GOG4232" s="188" t="s">
        <v>4570</v>
      </c>
      <c r="GOH4232" s="162" t="s">
        <v>4217</v>
      </c>
      <c r="GOI4232" s="105">
        <v>3914834.69</v>
      </c>
      <c r="GOJ4232" s="196"/>
      <c r="GOK4232" s="197"/>
      <c r="GOL4232" s="196"/>
      <c r="GOM4232" s="265">
        <v>3914834.69</v>
      </c>
      <c r="GON4232" s="198">
        <v>45364</v>
      </c>
      <c r="GOO4232" s="102">
        <v>45386</v>
      </c>
      <c r="GOP4232" s="15"/>
      <c r="GOQ4232" s="15"/>
      <c r="GOR4232" s="15"/>
      <c r="GOS4232" s="203" t="s">
        <v>3938</v>
      </c>
      <c r="GOT4232" s="162">
        <v>1</v>
      </c>
      <c r="GOU4232" s="204">
        <v>754.9</v>
      </c>
      <c r="GOV4232" s="162">
        <v>2024</v>
      </c>
      <c r="GOW4232" s="188" t="s">
        <v>4570</v>
      </c>
      <c r="GOX4232" s="162" t="s">
        <v>4217</v>
      </c>
      <c r="GOY4232" s="105">
        <v>3914834.69</v>
      </c>
      <c r="GOZ4232" s="196"/>
      <c r="GPA4232" s="197"/>
      <c r="GPB4232" s="196"/>
      <c r="GPC4232" s="265">
        <v>3914834.69</v>
      </c>
      <c r="GPD4232" s="198">
        <v>45364</v>
      </c>
      <c r="GPE4232" s="102">
        <v>45386</v>
      </c>
      <c r="GPF4232" s="15"/>
      <c r="GPG4232" s="15"/>
      <c r="GPH4232" s="15"/>
      <c r="GPI4232" s="203" t="s">
        <v>3938</v>
      </c>
      <c r="GPJ4232" s="162">
        <v>1</v>
      </c>
      <c r="GPK4232" s="204">
        <v>754.9</v>
      </c>
      <c r="GPL4232" s="162">
        <v>2024</v>
      </c>
      <c r="GPM4232" s="188" t="s">
        <v>4570</v>
      </c>
      <c r="GPN4232" s="162" t="s">
        <v>4217</v>
      </c>
      <c r="GPO4232" s="105">
        <v>3914834.69</v>
      </c>
      <c r="GPP4232" s="196"/>
      <c r="GPQ4232" s="197"/>
      <c r="GPR4232" s="196"/>
      <c r="GPS4232" s="265">
        <v>3914834.69</v>
      </c>
      <c r="GPT4232" s="198">
        <v>45364</v>
      </c>
      <c r="GPU4232" s="102">
        <v>45386</v>
      </c>
      <c r="GPV4232" s="15"/>
      <c r="GPW4232" s="15"/>
      <c r="GPX4232" s="15"/>
      <c r="GPY4232" s="203" t="s">
        <v>3938</v>
      </c>
      <c r="GPZ4232" s="162">
        <v>1</v>
      </c>
      <c r="GQA4232" s="204">
        <v>754.9</v>
      </c>
      <c r="GQB4232" s="162">
        <v>2024</v>
      </c>
      <c r="GQC4232" s="188" t="s">
        <v>4570</v>
      </c>
      <c r="GQD4232" s="162" t="s">
        <v>4217</v>
      </c>
      <c r="GQE4232" s="105">
        <v>3914834.69</v>
      </c>
      <c r="GQF4232" s="196"/>
      <c r="GQG4232" s="197"/>
      <c r="GQH4232" s="196"/>
      <c r="GQI4232" s="265">
        <v>3914834.69</v>
      </c>
      <c r="GQJ4232" s="198">
        <v>45364</v>
      </c>
      <c r="GQK4232" s="102">
        <v>45386</v>
      </c>
      <c r="GQL4232" s="15"/>
      <c r="GQM4232" s="15"/>
      <c r="GQN4232" s="15"/>
      <c r="GQO4232" s="203" t="s">
        <v>3938</v>
      </c>
      <c r="GQP4232" s="162">
        <v>1</v>
      </c>
      <c r="GQQ4232" s="204">
        <v>754.9</v>
      </c>
      <c r="GQR4232" s="162">
        <v>2024</v>
      </c>
      <c r="GQS4232" s="188" t="s">
        <v>4570</v>
      </c>
      <c r="GQT4232" s="162" t="s">
        <v>4217</v>
      </c>
      <c r="GQU4232" s="105">
        <v>3914834.69</v>
      </c>
      <c r="GQV4232" s="196"/>
      <c r="GQW4232" s="197"/>
      <c r="GQX4232" s="196"/>
      <c r="GQY4232" s="265">
        <v>3914834.69</v>
      </c>
      <c r="GQZ4232" s="198">
        <v>45364</v>
      </c>
      <c r="GRA4232" s="102">
        <v>45386</v>
      </c>
      <c r="GRB4232" s="15"/>
      <c r="GRC4232" s="15"/>
      <c r="GRD4232" s="15"/>
      <c r="GRE4232" s="203" t="s">
        <v>3938</v>
      </c>
      <c r="GRF4232" s="162">
        <v>1</v>
      </c>
      <c r="GRG4232" s="204">
        <v>754.9</v>
      </c>
      <c r="GRH4232" s="162">
        <v>2024</v>
      </c>
      <c r="GRI4232" s="188" t="s">
        <v>4570</v>
      </c>
      <c r="GRJ4232" s="162" t="s">
        <v>4217</v>
      </c>
      <c r="GRK4232" s="105">
        <v>3914834.69</v>
      </c>
      <c r="GRL4232" s="196"/>
      <c r="GRM4232" s="197"/>
      <c r="GRN4232" s="196"/>
      <c r="GRO4232" s="265">
        <v>3914834.69</v>
      </c>
      <c r="GRP4232" s="198">
        <v>45364</v>
      </c>
      <c r="GRQ4232" s="102">
        <v>45386</v>
      </c>
      <c r="GRR4232" s="15"/>
      <c r="GRS4232" s="15"/>
      <c r="GRT4232" s="15"/>
      <c r="GRU4232" s="203" t="s">
        <v>3938</v>
      </c>
      <c r="GRV4232" s="162">
        <v>1</v>
      </c>
      <c r="GRW4232" s="204">
        <v>754.9</v>
      </c>
      <c r="GRX4232" s="162">
        <v>2024</v>
      </c>
      <c r="GRY4232" s="188" t="s">
        <v>4570</v>
      </c>
      <c r="GRZ4232" s="162" t="s">
        <v>4217</v>
      </c>
      <c r="GSA4232" s="105">
        <v>3914834.69</v>
      </c>
      <c r="GSB4232" s="196"/>
      <c r="GSC4232" s="197"/>
      <c r="GSD4232" s="196"/>
      <c r="GSE4232" s="265">
        <v>3914834.69</v>
      </c>
      <c r="GSF4232" s="198">
        <v>45364</v>
      </c>
      <c r="GSG4232" s="102">
        <v>45386</v>
      </c>
      <c r="GSH4232" s="15"/>
      <c r="GSI4232" s="15"/>
      <c r="GSJ4232" s="15"/>
      <c r="GSK4232" s="203" t="s">
        <v>3938</v>
      </c>
      <c r="GSL4232" s="162">
        <v>1</v>
      </c>
      <c r="GSM4232" s="204">
        <v>754.9</v>
      </c>
      <c r="GSN4232" s="162">
        <v>2024</v>
      </c>
      <c r="GSO4232" s="188" t="s">
        <v>4570</v>
      </c>
      <c r="GSP4232" s="162" t="s">
        <v>4217</v>
      </c>
      <c r="GSQ4232" s="105">
        <v>3914834.69</v>
      </c>
      <c r="GSR4232" s="196"/>
      <c r="GSS4232" s="197"/>
      <c r="GST4232" s="196"/>
      <c r="GSU4232" s="265">
        <v>3914834.69</v>
      </c>
      <c r="GSV4232" s="198">
        <v>45364</v>
      </c>
      <c r="GSW4232" s="102">
        <v>45386</v>
      </c>
      <c r="GSX4232" s="15"/>
      <c r="GSY4232" s="15"/>
      <c r="GSZ4232" s="15"/>
      <c r="GTA4232" s="203" t="s">
        <v>3938</v>
      </c>
      <c r="GTB4232" s="162">
        <v>1</v>
      </c>
      <c r="GTC4232" s="204">
        <v>754.9</v>
      </c>
      <c r="GTD4232" s="162">
        <v>2024</v>
      </c>
      <c r="GTE4232" s="188" t="s">
        <v>4570</v>
      </c>
      <c r="GTF4232" s="162" t="s">
        <v>4217</v>
      </c>
      <c r="GTG4232" s="105">
        <v>3914834.69</v>
      </c>
      <c r="GTH4232" s="196"/>
      <c r="GTI4232" s="197"/>
      <c r="GTJ4232" s="196"/>
      <c r="GTK4232" s="265">
        <v>3914834.69</v>
      </c>
      <c r="GTL4232" s="198">
        <v>45364</v>
      </c>
      <c r="GTM4232" s="102">
        <v>45386</v>
      </c>
      <c r="GTN4232" s="15"/>
      <c r="GTO4232" s="15"/>
      <c r="GTP4232" s="15"/>
      <c r="GTQ4232" s="203" t="s">
        <v>3938</v>
      </c>
      <c r="GTR4232" s="162">
        <v>1</v>
      </c>
      <c r="GTS4232" s="204">
        <v>754.9</v>
      </c>
      <c r="GTT4232" s="162">
        <v>2024</v>
      </c>
      <c r="GTU4232" s="188" t="s">
        <v>4570</v>
      </c>
      <c r="GTV4232" s="162" t="s">
        <v>4217</v>
      </c>
      <c r="GTW4232" s="105">
        <v>3914834.69</v>
      </c>
      <c r="GTX4232" s="196"/>
      <c r="GTY4232" s="197"/>
      <c r="GTZ4232" s="196"/>
      <c r="GUA4232" s="265">
        <v>3914834.69</v>
      </c>
      <c r="GUB4232" s="198">
        <v>45364</v>
      </c>
      <c r="GUC4232" s="102">
        <v>45386</v>
      </c>
      <c r="GUD4232" s="15"/>
      <c r="GUE4232" s="15"/>
      <c r="GUF4232" s="15"/>
      <c r="GUG4232" s="203" t="s">
        <v>3938</v>
      </c>
      <c r="GUH4232" s="162">
        <v>1</v>
      </c>
      <c r="GUI4232" s="204">
        <v>754.9</v>
      </c>
      <c r="GUJ4232" s="162">
        <v>2024</v>
      </c>
      <c r="GUK4232" s="188" t="s">
        <v>4570</v>
      </c>
      <c r="GUL4232" s="162" t="s">
        <v>4217</v>
      </c>
      <c r="GUM4232" s="105">
        <v>3914834.69</v>
      </c>
      <c r="GUN4232" s="196"/>
      <c r="GUO4232" s="197"/>
      <c r="GUP4232" s="196"/>
      <c r="GUQ4232" s="265">
        <v>3914834.69</v>
      </c>
      <c r="GUR4232" s="198">
        <v>45364</v>
      </c>
      <c r="GUS4232" s="102">
        <v>45386</v>
      </c>
      <c r="GUT4232" s="15"/>
      <c r="GUU4232" s="15"/>
      <c r="GUV4232" s="15"/>
      <c r="GUW4232" s="203" t="s">
        <v>3938</v>
      </c>
      <c r="GUX4232" s="162">
        <v>1</v>
      </c>
      <c r="GUY4232" s="204">
        <v>754.9</v>
      </c>
      <c r="GUZ4232" s="162">
        <v>2024</v>
      </c>
      <c r="GVA4232" s="188" t="s">
        <v>4570</v>
      </c>
      <c r="GVB4232" s="162" t="s">
        <v>4217</v>
      </c>
      <c r="GVC4232" s="105">
        <v>3914834.69</v>
      </c>
      <c r="GVD4232" s="196"/>
      <c r="GVE4232" s="197"/>
      <c r="GVF4232" s="196"/>
      <c r="GVG4232" s="265">
        <v>3914834.69</v>
      </c>
      <c r="GVH4232" s="198">
        <v>45364</v>
      </c>
      <c r="GVI4232" s="102">
        <v>45386</v>
      </c>
      <c r="GVJ4232" s="15"/>
      <c r="GVK4232" s="15"/>
      <c r="GVL4232" s="15"/>
      <c r="GVM4232" s="203" t="s">
        <v>3938</v>
      </c>
      <c r="GVN4232" s="162">
        <v>1</v>
      </c>
      <c r="GVO4232" s="204">
        <v>754.9</v>
      </c>
      <c r="GVP4232" s="162">
        <v>2024</v>
      </c>
      <c r="GVQ4232" s="188" t="s">
        <v>4570</v>
      </c>
      <c r="GVR4232" s="162" t="s">
        <v>4217</v>
      </c>
      <c r="GVS4232" s="105">
        <v>3914834.69</v>
      </c>
      <c r="GVT4232" s="196"/>
      <c r="GVU4232" s="197"/>
      <c r="GVV4232" s="196"/>
      <c r="GVW4232" s="265">
        <v>3914834.69</v>
      </c>
      <c r="GVX4232" s="198">
        <v>45364</v>
      </c>
      <c r="GVY4232" s="102">
        <v>45386</v>
      </c>
      <c r="GVZ4232" s="15"/>
      <c r="GWA4232" s="15"/>
      <c r="GWB4232" s="15"/>
      <c r="GWC4232" s="203" t="s">
        <v>3938</v>
      </c>
      <c r="GWD4232" s="162">
        <v>1</v>
      </c>
      <c r="GWE4232" s="204">
        <v>754.9</v>
      </c>
      <c r="GWF4232" s="162">
        <v>2024</v>
      </c>
      <c r="GWG4232" s="188" t="s">
        <v>4570</v>
      </c>
      <c r="GWH4232" s="162" t="s">
        <v>4217</v>
      </c>
      <c r="GWI4232" s="105">
        <v>3914834.69</v>
      </c>
      <c r="GWJ4232" s="196"/>
      <c r="GWK4232" s="197"/>
      <c r="GWL4232" s="196"/>
      <c r="GWM4232" s="265">
        <v>3914834.69</v>
      </c>
      <c r="GWN4232" s="198">
        <v>45364</v>
      </c>
      <c r="GWO4232" s="102">
        <v>45386</v>
      </c>
      <c r="GWP4232" s="15"/>
      <c r="GWQ4232" s="15"/>
      <c r="GWR4232" s="15"/>
      <c r="GWS4232" s="203" t="s">
        <v>3938</v>
      </c>
      <c r="GWT4232" s="162">
        <v>1</v>
      </c>
      <c r="GWU4232" s="204">
        <v>754.9</v>
      </c>
      <c r="GWV4232" s="162">
        <v>2024</v>
      </c>
      <c r="GWW4232" s="188" t="s">
        <v>4570</v>
      </c>
      <c r="GWX4232" s="162" t="s">
        <v>4217</v>
      </c>
      <c r="GWY4232" s="105">
        <v>3914834.69</v>
      </c>
      <c r="GWZ4232" s="196"/>
      <c r="GXA4232" s="197"/>
      <c r="GXB4232" s="196"/>
      <c r="GXC4232" s="265">
        <v>3914834.69</v>
      </c>
      <c r="GXD4232" s="198">
        <v>45364</v>
      </c>
      <c r="GXE4232" s="102">
        <v>45386</v>
      </c>
      <c r="GXF4232" s="15"/>
      <c r="GXG4232" s="15"/>
      <c r="GXH4232" s="15"/>
      <c r="GXI4232" s="203" t="s">
        <v>3938</v>
      </c>
      <c r="GXJ4232" s="162">
        <v>1</v>
      </c>
      <c r="GXK4232" s="204">
        <v>754.9</v>
      </c>
      <c r="GXL4232" s="162">
        <v>2024</v>
      </c>
      <c r="GXM4232" s="188" t="s">
        <v>4570</v>
      </c>
      <c r="GXN4232" s="162" t="s">
        <v>4217</v>
      </c>
      <c r="GXO4232" s="105">
        <v>3914834.69</v>
      </c>
      <c r="GXP4232" s="196"/>
      <c r="GXQ4232" s="197"/>
      <c r="GXR4232" s="196"/>
      <c r="GXS4232" s="265">
        <v>3914834.69</v>
      </c>
      <c r="GXT4232" s="198">
        <v>45364</v>
      </c>
      <c r="GXU4232" s="102">
        <v>45386</v>
      </c>
      <c r="GXV4232" s="15"/>
      <c r="GXW4232" s="15"/>
      <c r="GXX4232" s="15"/>
      <c r="GXY4232" s="203" t="s">
        <v>3938</v>
      </c>
      <c r="GXZ4232" s="162">
        <v>1</v>
      </c>
      <c r="GYA4232" s="204">
        <v>754.9</v>
      </c>
      <c r="GYB4232" s="162">
        <v>2024</v>
      </c>
      <c r="GYC4232" s="188" t="s">
        <v>4570</v>
      </c>
      <c r="GYD4232" s="162" t="s">
        <v>4217</v>
      </c>
      <c r="GYE4232" s="105">
        <v>3914834.69</v>
      </c>
      <c r="GYF4232" s="196"/>
      <c r="GYG4232" s="197"/>
      <c r="GYH4232" s="196"/>
      <c r="GYI4232" s="265">
        <v>3914834.69</v>
      </c>
      <c r="GYJ4232" s="198">
        <v>45364</v>
      </c>
      <c r="GYK4232" s="102">
        <v>45386</v>
      </c>
      <c r="GYL4232" s="15"/>
      <c r="GYM4232" s="15"/>
      <c r="GYN4232" s="15"/>
      <c r="GYO4232" s="203" t="s">
        <v>3938</v>
      </c>
      <c r="GYP4232" s="162">
        <v>1</v>
      </c>
      <c r="GYQ4232" s="204">
        <v>754.9</v>
      </c>
      <c r="GYR4232" s="162">
        <v>2024</v>
      </c>
      <c r="GYS4232" s="188" t="s">
        <v>4570</v>
      </c>
      <c r="GYT4232" s="162" t="s">
        <v>4217</v>
      </c>
      <c r="GYU4232" s="105">
        <v>3914834.69</v>
      </c>
      <c r="GYV4232" s="196"/>
      <c r="GYW4232" s="197"/>
      <c r="GYX4232" s="196"/>
      <c r="GYY4232" s="265">
        <v>3914834.69</v>
      </c>
      <c r="GYZ4232" s="198">
        <v>45364</v>
      </c>
      <c r="GZA4232" s="102">
        <v>45386</v>
      </c>
      <c r="GZB4232" s="15"/>
      <c r="GZC4232" s="15"/>
      <c r="GZD4232" s="15"/>
      <c r="GZE4232" s="203" t="s">
        <v>3938</v>
      </c>
      <c r="GZF4232" s="162">
        <v>1</v>
      </c>
      <c r="GZG4232" s="204">
        <v>754.9</v>
      </c>
      <c r="GZH4232" s="162">
        <v>2024</v>
      </c>
      <c r="GZI4232" s="188" t="s">
        <v>4570</v>
      </c>
      <c r="GZJ4232" s="162" t="s">
        <v>4217</v>
      </c>
      <c r="GZK4232" s="105">
        <v>3914834.69</v>
      </c>
      <c r="GZL4232" s="196"/>
      <c r="GZM4232" s="197"/>
      <c r="GZN4232" s="196"/>
      <c r="GZO4232" s="265">
        <v>3914834.69</v>
      </c>
      <c r="GZP4232" s="198">
        <v>45364</v>
      </c>
      <c r="GZQ4232" s="102">
        <v>45386</v>
      </c>
      <c r="GZR4232" s="15"/>
      <c r="GZS4232" s="15"/>
      <c r="GZT4232" s="15"/>
      <c r="GZU4232" s="203" t="s">
        <v>3938</v>
      </c>
      <c r="GZV4232" s="162">
        <v>1</v>
      </c>
      <c r="GZW4232" s="204">
        <v>754.9</v>
      </c>
      <c r="GZX4232" s="162">
        <v>2024</v>
      </c>
      <c r="GZY4232" s="188" t="s">
        <v>4570</v>
      </c>
      <c r="GZZ4232" s="162" t="s">
        <v>4217</v>
      </c>
      <c r="HAA4232" s="105">
        <v>3914834.69</v>
      </c>
      <c r="HAB4232" s="196"/>
      <c r="HAC4232" s="197"/>
      <c r="HAD4232" s="196"/>
      <c r="HAE4232" s="265">
        <v>3914834.69</v>
      </c>
      <c r="HAF4232" s="198">
        <v>45364</v>
      </c>
      <c r="HAG4232" s="102">
        <v>45386</v>
      </c>
      <c r="HAH4232" s="15"/>
      <c r="HAI4232" s="15"/>
      <c r="HAJ4232" s="15"/>
      <c r="HAK4232" s="203" t="s">
        <v>3938</v>
      </c>
      <c r="HAL4232" s="162">
        <v>1</v>
      </c>
      <c r="HAM4232" s="204">
        <v>754.9</v>
      </c>
      <c r="HAN4232" s="162">
        <v>2024</v>
      </c>
      <c r="HAO4232" s="188" t="s">
        <v>4570</v>
      </c>
      <c r="HAP4232" s="162" t="s">
        <v>4217</v>
      </c>
      <c r="HAQ4232" s="105">
        <v>3914834.69</v>
      </c>
      <c r="HAR4232" s="196"/>
      <c r="HAS4232" s="197"/>
      <c r="HAT4232" s="196"/>
      <c r="HAU4232" s="265">
        <v>3914834.69</v>
      </c>
      <c r="HAV4232" s="198">
        <v>45364</v>
      </c>
      <c r="HAW4232" s="102">
        <v>45386</v>
      </c>
      <c r="HAX4232" s="15"/>
      <c r="HAY4232" s="15"/>
      <c r="HAZ4232" s="15"/>
      <c r="HBA4232" s="203" t="s">
        <v>3938</v>
      </c>
      <c r="HBB4232" s="162">
        <v>1</v>
      </c>
      <c r="HBC4232" s="204">
        <v>754.9</v>
      </c>
      <c r="HBD4232" s="162">
        <v>2024</v>
      </c>
      <c r="HBE4232" s="188" t="s">
        <v>4570</v>
      </c>
      <c r="HBF4232" s="162" t="s">
        <v>4217</v>
      </c>
      <c r="HBG4232" s="105">
        <v>3914834.69</v>
      </c>
      <c r="HBH4232" s="196"/>
      <c r="HBI4232" s="197"/>
      <c r="HBJ4232" s="196"/>
      <c r="HBK4232" s="265">
        <v>3914834.69</v>
      </c>
      <c r="HBL4232" s="198">
        <v>45364</v>
      </c>
      <c r="HBM4232" s="102">
        <v>45386</v>
      </c>
      <c r="HBN4232" s="15"/>
      <c r="HBO4232" s="15"/>
      <c r="HBP4232" s="15"/>
      <c r="HBQ4232" s="203" t="s">
        <v>3938</v>
      </c>
      <c r="HBR4232" s="162">
        <v>1</v>
      </c>
      <c r="HBS4232" s="204">
        <v>754.9</v>
      </c>
      <c r="HBT4232" s="162">
        <v>2024</v>
      </c>
      <c r="HBU4232" s="188" t="s">
        <v>4570</v>
      </c>
      <c r="HBV4232" s="162" t="s">
        <v>4217</v>
      </c>
      <c r="HBW4232" s="105">
        <v>3914834.69</v>
      </c>
      <c r="HBX4232" s="196"/>
      <c r="HBY4232" s="197"/>
      <c r="HBZ4232" s="196"/>
      <c r="HCA4232" s="265">
        <v>3914834.69</v>
      </c>
      <c r="HCB4232" s="198">
        <v>45364</v>
      </c>
      <c r="HCC4232" s="102">
        <v>45386</v>
      </c>
      <c r="HCD4232" s="15"/>
      <c r="HCE4232" s="15"/>
      <c r="HCF4232" s="15"/>
      <c r="HCG4232" s="203" t="s">
        <v>3938</v>
      </c>
      <c r="HCH4232" s="162">
        <v>1</v>
      </c>
      <c r="HCI4232" s="204">
        <v>754.9</v>
      </c>
      <c r="HCJ4232" s="162">
        <v>2024</v>
      </c>
      <c r="HCK4232" s="188" t="s">
        <v>4570</v>
      </c>
      <c r="HCL4232" s="162" t="s">
        <v>4217</v>
      </c>
      <c r="HCM4232" s="105">
        <v>3914834.69</v>
      </c>
      <c r="HCN4232" s="196"/>
      <c r="HCO4232" s="197"/>
      <c r="HCP4232" s="196"/>
      <c r="HCQ4232" s="265">
        <v>3914834.69</v>
      </c>
      <c r="HCR4232" s="198">
        <v>45364</v>
      </c>
      <c r="HCS4232" s="102">
        <v>45386</v>
      </c>
      <c r="HCT4232" s="15"/>
      <c r="HCU4232" s="15"/>
      <c r="HCV4232" s="15"/>
      <c r="HCW4232" s="203" t="s">
        <v>3938</v>
      </c>
      <c r="HCX4232" s="162">
        <v>1</v>
      </c>
      <c r="HCY4232" s="204">
        <v>754.9</v>
      </c>
      <c r="HCZ4232" s="162">
        <v>2024</v>
      </c>
      <c r="HDA4232" s="188" t="s">
        <v>4570</v>
      </c>
      <c r="HDB4232" s="162" t="s">
        <v>4217</v>
      </c>
      <c r="HDC4232" s="105">
        <v>3914834.69</v>
      </c>
      <c r="HDD4232" s="196"/>
      <c r="HDE4232" s="197"/>
      <c r="HDF4232" s="196"/>
      <c r="HDG4232" s="265">
        <v>3914834.69</v>
      </c>
      <c r="HDH4232" s="198">
        <v>45364</v>
      </c>
      <c r="HDI4232" s="102">
        <v>45386</v>
      </c>
      <c r="HDJ4232" s="15"/>
      <c r="HDK4232" s="15"/>
      <c r="HDL4232" s="15"/>
      <c r="HDM4232" s="203" t="s">
        <v>3938</v>
      </c>
      <c r="HDN4232" s="162">
        <v>1</v>
      </c>
      <c r="HDO4232" s="204">
        <v>754.9</v>
      </c>
      <c r="HDP4232" s="162">
        <v>2024</v>
      </c>
      <c r="HDQ4232" s="188" t="s">
        <v>4570</v>
      </c>
      <c r="HDR4232" s="162" t="s">
        <v>4217</v>
      </c>
      <c r="HDS4232" s="105">
        <v>3914834.69</v>
      </c>
      <c r="HDT4232" s="196"/>
      <c r="HDU4232" s="197"/>
      <c r="HDV4232" s="196"/>
      <c r="HDW4232" s="265">
        <v>3914834.69</v>
      </c>
      <c r="HDX4232" s="198">
        <v>45364</v>
      </c>
      <c r="HDY4232" s="102">
        <v>45386</v>
      </c>
      <c r="HDZ4232" s="15"/>
      <c r="HEA4232" s="15"/>
      <c r="HEB4232" s="15"/>
      <c r="HEC4232" s="203" t="s">
        <v>3938</v>
      </c>
      <c r="HED4232" s="162">
        <v>1</v>
      </c>
      <c r="HEE4232" s="204">
        <v>754.9</v>
      </c>
      <c r="HEF4232" s="162">
        <v>2024</v>
      </c>
      <c r="HEG4232" s="188" t="s">
        <v>4570</v>
      </c>
      <c r="HEH4232" s="162" t="s">
        <v>4217</v>
      </c>
      <c r="HEI4232" s="105">
        <v>3914834.69</v>
      </c>
      <c r="HEJ4232" s="196"/>
      <c r="HEK4232" s="197"/>
      <c r="HEL4232" s="196"/>
      <c r="HEM4232" s="265">
        <v>3914834.69</v>
      </c>
      <c r="HEN4232" s="198">
        <v>45364</v>
      </c>
      <c r="HEO4232" s="102">
        <v>45386</v>
      </c>
      <c r="HEP4232" s="15"/>
      <c r="HEQ4232" s="15"/>
      <c r="HER4232" s="15"/>
      <c r="HES4232" s="203" t="s">
        <v>3938</v>
      </c>
      <c r="HET4232" s="162">
        <v>1</v>
      </c>
      <c r="HEU4232" s="204">
        <v>754.9</v>
      </c>
      <c r="HEV4232" s="162">
        <v>2024</v>
      </c>
      <c r="HEW4232" s="188" t="s">
        <v>4570</v>
      </c>
      <c r="HEX4232" s="162" t="s">
        <v>4217</v>
      </c>
      <c r="HEY4232" s="105">
        <v>3914834.69</v>
      </c>
      <c r="HEZ4232" s="196"/>
      <c r="HFA4232" s="197"/>
      <c r="HFB4232" s="196"/>
      <c r="HFC4232" s="265">
        <v>3914834.69</v>
      </c>
      <c r="HFD4232" s="198">
        <v>45364</v>
      </c>
      <c r="HFE4232" s="102">
        <v>45386</v>
      </c>
      <c r="HFF4232" s="15"/>
      <c r="HFG4232" s="15"/>
      <c r="HFH4232" s="15"/>
      <c r="HFI4232" s="203" t="s">
        <v>3938</v>
      </c>
      <c r="HFJ4232" s="162">
        <v>1</v>
      </c>
      <c r="HFK4232" s="204">
        <v>754.9</v>
      </c>
      <c r="HFL4232" s="162">
        <v>2024</v>
      </c>
      <c r="HFM4232" s="188" t="s">
        <v>4570</v>
      </c>
      <c r="HFN4232" s="162" t="s">
        <v>4217</v>
      </c>
      <c r="HFO4232" s="105">
        <v>3914834.69</v>
      </c>
      <c r="HFP4232" s="196"/>
      <c r="HFQ4232" s="197"/>
      <c r="HFR4232" s="196"/>
      <c r="HFS4232" s="265">
        <v>3914834.69</v>
      </c>
      <c r="HFT4232" s="198">
        <v>45364</v>
      </c>
      <c r="HFU4232" s="102">
        <v>45386</v>
      </c>
      <c r="HFV4232" s="15"/>
      <c r="HFW4232" s="15"/>
      <c r="HFX4232" s="15"/>
      <c r="HFY4232" s="203" t="s">
        <v>3938</v>
      </c>
      <c r="HFZ4232" s="162">
        <v>1</v>
      </c>
      <c r="HGA4232" s="204">
        <v>754.9</v>
      </c>
      <c r="HGB4232" s="162">
        <v>2024</v>
      </c>
      <c r="HGC4232" s="188" t="s">
        <v>4570</v>
      </c>
      <c r="HGD4232" s="162" t="s">
        <v>4217</v>
      </c>
      <c r="HGE4232" s="105">
        <v>3914834.69</v>
      </c>
      <c r="HGF4232" s="196"/>
      <c r="HGG4232" s="197"/>
      <c r="HGH4232" s="196"/>
      <c r="HGI4232" s="265">
        <v>3914834.69</v>
      </c>
      <c r="HGJ4232" s="198">
        <v>45364</v>
      </c>
      <c r="HGK4232" s="102">
        <v>45386</v>
      </c>
      <c r="HGL4232" s="15"/>
      <c r="HGM4232" s="15"/>
      <c r="HGN4232" s="15"/>
      <c r="HGO4232" s="203" t="s">
        <v>3938</v>
      </c>
      <c r="HGP4232" s="162">
        <v>1</v>
      </c>
      <c r="HGQ4232" s="204">
        <v>754.9</v>
      </c>
      <c r="HGR4232" s="162">
        <v>2024</v>
      </c>
      <c r="HGS4232" s="188" t="s">
        <v>4570</v>
      </c>
      <c r="HGT4232" s="162" t="s">
        <v>4217</v>
      </c>
      <c r="HGU4232" s="105">
        <v>3914834.69</v>
      </c>
      <c r="HGV4232" s="196"/>
      <c r="HGW4232" s="197"/>
      <c r="HGX4232" s="196"/>
      <c r="HGY4232" s="265">
        <v>3914834.69</v>
      </c>
      <c r="HGZ4232" s="198">
        <v>45364</v>
      </c>
      <c r="HHA4232" s="102">
        <v>45386</v>
      </c>
      <c r="HHB4232" s="15"/>
      <c r="HHC4232" s="15"/>
      <c r="HHD4232" s="15"/>
      <c r="HHE4232" s="203" t="s">
        <v>3938</v>
      </c>
      <c r="HHF4232" s="162">
        <v>1</v>
      </c>
      <c r="HHG4232" s="204">
        <v>754.9</v>
      </c>
      <c r="HHH4232" s="162">
        <v>2024</v>
      </c>
      <c r="HHI4232" s="188" t="s">
        <v>4570</v>
      </c>
      <c r="HHJ4232" s="162" t="s">
        <v>4217</v>
      </c>
      <c r="HHK4232" s="105">
        <v>3914834.69</v>
      </c>
      <c r="HHL4232" s="196"/>
      <c r="HHM4232" s="197"/>
      <c r="HHN4232" s="196"/>
      <c r="HHO4232" s="265">
        <v>3914834.69</v>
      </c>
      <c r="HHP4232" s="198">
        <v>45364</v>
      </c>
      <c r="HHQ4232" s="102">
        <v>45386</v>
      </c>
      <c r="HHR4232" s="15"/>
      <c r="HHS4232" s="15"/>
      <c r="HHT4232" s="15"/>
      <c r="HHU4232" s="203" t="s">
        <v>3938</v>
      </c>
      <c r="HHV4232" s="162">
        <v>1</v>
      </c>
      <c r="HHW4232" s="204">
        <v>754.9</v>
      </c>
      <c r="HHX4232" s="162">
        <v>2024</v>
      </c>
      <c r="HHY4232" s="188" t="s">
        <v>4570</v>
      </c>
      <c r="HHZ4232" s="162" t="s">
        <v>4217</v>
      </c>
      <c r="HIA4232" s="105">
        <v>3914834.69</v>
      </c>
      <c r="HIB4232" s="196"/>
      <c r="HIC4232" s="197"/>
      <c r="HID4232" s="196"/>
      <c r="HIE4232" s="265">
        <v>3914834.69</v>
      </c>
      <c r="HIF4232" s="198">
        <v>45364</v>
      </c>
      <c r="HIG4232" s="102">
        <v>45386</v>
      </c>
      <c r="HIH4232" s="15"/>
      <c r="HII4232" s="15"/>
      <c r="HIJ4232" s="15"/>
      <c r="HIK4232" s="203" t="s">
        <v>3938</v>
      </c>
      <c r="HIL4232" s="162">
        <v>1</v>
      </c>
      <c r="HIM4232" s="204">
        <v>754.9</v>
      </c>
      <c r="HIN4232" s="162">
        <v>2024</v>
      </c>
      <c r="HIO4232" s="188" t="s">
        <v>4570</v>
      </c>
      <c r="HIP4232" s="162" t="s">
        <v>4217</v>
      </c>
      <c r="HIQ4232" s="105">
        <v>3914834.69</v>
      </c>
      <c r="HIR4232" s="196"/>
      <c r="HIS4232" s="197"/>
      <c r="HIT4232" s="196"/>
      <c r="HIU4232" s="265">
        <v>3914834.69</v>
      </c>
      <c r="HIV4232" s="198">
        <v>45364</v>
      </c>
      <c r="HIW4232" s="102">
        <v>45386</v>
      </c>
      <c r="HIX4232" s="15"/>
      <c r="HIY4232" s="15"/>
      <c r="HIZ4232" s="15"/>
      <c r="HJA4232" s="203" t="s">
        <v>3938</v>
      </c>
      <c r="HJB4232" s="162">
        <v>1</v>
      </c>
      <c r="HJC4232" s="204">
        <v>754.9</v>
      </c>
      <c r="HJD4232" s="162">
        <v>2024</v>
      </c>
      <c r="HJE4232" s="188" t="s">
        <v>4570</v>
      </c>
      <c r="HJF4232" s="162" t="s">
        <v>4217</v>
      </c>
      <c r="HJG4232" s="105">
        <v>3914834.69</v>
      </c>
      <c r="HJH4232" s="196"/>
      <c r="HJI4232" s="197"/>
      <c r="HJJ4232" s="196"/>
      <c r="HJK4232" s="265">
        <v>3914834.69</v>
      </c>
      <c r="HJL4232" s="198">
        <v>45364</v>
      </c>
      <c r="HJM4232" s="102">
        <v>45386</v>
      </c>
      <c r="HJN4232" s="15"/>
      <c r="HJO4232" s="15"/>
      <c r="HJP4232" s="15"/>
      <c r="HJQ4232" s="203" t="s">
        <v>3938</v>
      </c>
      <c r="HJR4232" s="162">
        <v>1</v>
      </c>
      <c r="HJS4232" s="204">
        <v>754.9</v>
      </c>
      <c r="HJT4232" s="162">
        <v>2024</v>
      </c>
      <c r="HJU4232" s="188" t="s">
        <v>4570</v>
      </c>
      <c r="HJV4232" s="162" t="s">
        <v>4217</v>
      </c>
      <c r="HJW4232" s="105">
        <v>3914834.69</v>
      </c>
      <c r="HJX4232" s="196"/>
      <c r="HJY4232" s="197"/>
      <c r="HJZ4232" s="196"/>
      <c r="HKA4232" s="265">
        <v>3914834.69</v>
      </c>
      <c r="HKB4232" s="198">
        <v>45364</v>
      </c>
      <c r="HKC4232" s="102">
        <v>45386</v>
      </c>
      <c r="HKD4232" s="15"/>
      <c r="HKE4232" s="15"/>
      <c r="HKF4232" s="15"/>
      <c r="HKG4232" s="203" t="s">
        <v>3938</v>
      </c>
      <c r="HKH4232" s="162">
        <v>1</v>
      </c>
      <c r="HKI4232" s="204">
        <v>754.9</v>
      </c>
      <c r="HKJ4232" s="162">
        <v>2024</v>
      </c>
      <c r="HKK4232" s="188" t="s">
        <v>4570</v>
      </c>
      <c r="HKL4232" s="162" t="s">
        <v>4217</v>
      </c>
      <c r="HKM4232" s="105">
        <v>3914834.69</v>
      </c>
      <c r="HKN4232" s="196"/>
      <c r="HKO4232" s="197"/>
      <c r="HKP4232" s="196"/>
      <c r="HKQ4232" s="265">
        <v>3914834.69</v>
      </c>
      <c r="HKR4232" s="198">
        <v>45364</v>
      </c>
      <c r="HKS4232" s="102">
        <v>45386</v>
      </c>
      <c r="HKT4232" s="15"/>
      <c r="HKU4232" s="15"/>
      <c r="HKV4232" s="15"/>
      <c r="HKW4232" s="203" t="s">
        <v>3938</v>
      </c>
      <c r="HKX4232" s="162">
        <v>1</v>
      </c>
      <c r="HKY4232" s="204">
        <v>754.9</v>
      </c>
      <c r="HKZ4232" s="162">
        <v>2024</v>
      </c>
      <c r="HLA4232" s="188" t="s">
        <v>4570</v>
      </c>
      <c r="HLB4232" s="162" t="s">
        <v>4217</v>
      </c>
      <c r="HLC4232" s="105">
        <v>3914834.69</v>
      </c>
      <c r="HLD4232" s="196"/>
      <c r="HLE4232" s="197"/>
      <c r="HLF4232" s="196"/>
      <c r="HLG4232" s="265">
        <v>3914834.69</v>
      </c>
      <c r="HLH4232" s="198">
        <v>45364</v>
      </c>
      <c r="HLI4232" s="102">
        <v>45386</v>
      </c>
      <c r="HLJ4232" s="15"/>
      <c r="HLK4232" s="15"/>
      <c r="HLL4232" s="15"/>
      <c r="HLM4232" s="203" t="s">
        <v>3938</v>
      </c>
      <c r="HLN4232" s="162">
        <v>1</v>
      </c>
      <c r="HLO4232" s="204">
        <v>754.9</v>
      </c>
      <c r="HLP4232" s="162">
        <v>2024</v>
      </c>
      <c r="HLQ4232" s="188" t="s">
        <v>4570</v>
      </c>
      <c r="HLR4232" s="162" t="s">
        <v>4217</v>
      </c>
      <c r="HLS4232" s="105">
        <v>3914834.69</v>
      </c>
      <c r="HLT4232" s="196"/>
      <c r="HLU4232" s="197"/>
      <c r="HLV4232" s="196"/>
      <c r="HLW4232" s="265">
        <v>3914834.69</v>
      </c>
      <c r="HLX4232" s="198">
        <v>45364</v>
      </c>
      <c r="HLY4232" s="102">
        <v>45386</v>
      </c>
      <c r="HLZ4232" s="15"/>
      <c r="HMA4232" s="15"/>
      <c r="HMB4232" s="15"/>
      <c r="HMC4232" s="203" t="s">
        <v>3938</v>
      </c>
      <c r="HMD4232" s="162">
        <v>1</v>
      </c>
      <c r="HME4232" s="204">
        <v>754.9</v>
      </c>
      <c r="HMF4232" s="162">
        <v>2024</v>
      </c>
      <c r="HMG4232" s="188" t="s">
        <v>4570</v>
      </c>
      <c r="HMH4232" s="162" t="s">
        <v>4217</v>
      </c>
      <c r="HMI4232" s="105">
        <v>3914834.69</v>
      </c>
      <c r="HMJ4232" s="196"/>
      <c r="HMK4232" s="197"/>
      <c r="HML4232" s="196"/>
      <c r="HMM4232" s="265">
        <v>3914834.69</v>
      </c>
      <c r="HMN4232" s="198">
        <v>45364</v>
      </c>
      <c r="HMO4232" s="102">
        <v>45386</v>
      </c>
      <c r="HMP4232" s="15"/>
      <c r="HMQ4232" s="15"/>
      <c r="HMR4232" s="15"/>
      <c r="HMS4232" s="203" t="s">
        <v>3938</v>
      </c>
      <c r="HMT4232" s="162">
        <v>1</v>
      </c>
      <c r="HMU4232" s="204">
        <v>754.9</v>
      </c>
      <c r="HMV4232" s="162">
        <v>2024</v>
      </c>
      <c r="HMW4232" s="188" t="s">
        <v>4570</v>
      </c>
      <c r="HMX4232" s="162" t="s">
        <v>4217</v>
      </c>
      <c r="HMY4232" s="105">
        <v>3914834.69</v>
      </c>
      <c r="HMZ4232" s="196"/>
      <c r="HNA4232" s="197"/>
      <c r="HNB4232" s="196"/>
      <c r="HNC4232" s="265">
        <v>3914834.69</v>
      </c>
      <c r="HND4232" s="198">
        <v>45364</v>
      </c>
      <c r="HNE4232" s="102">
        <v>45386</v>
      </c>
      <c r="HNF4232" s="15"/>
      <c r="HNG4232" s="15"/>
      <c r="HNH4232" s="15"/>
      <c r="HNI4232" s="203" t="s">
        <v>3938</v>
      </c>
      <c r="HNJ4232" s="162">
        <v>1</v>
      </c>
      <c r="HNK4232" s="204">
        <v>754.9</v>
      </c>
      <c r="HNL4232" s="162">
        <v>2024</v>
      </c>
      <c r="HNM4232" s="188" t="s">
        <v>4570</v>
      </c>
      <c r="HNN4232" s="162" t="s">
        <v>4217</v>
      </c>
      <c r="HNO4232" s="105">
        <v>3914834.69</v>
      </c>
      <c r="HNP4232" s="196"/>
      <c r="HNQ4232" s="197"/>
      <c r="HNR4232" s="196"/>
      <c r="HNS4232" s="265">
        <v>3914834.69</v>
      </c>
      <c r="HNT4232" s="198">
        <v>45364</v>
      </c>
      <c r="HNU4232" s="102">
        <v>45386</v>
      </c>
      <c r="HNV4232" s="15"/>
      <c r="HNW4232" s="15"/>
      <c r="HNX4232" s="15"/>
      <c r="HNY4232" s="203" t="s">
        <v>3938</v>
      </c>
      <c r="HNZ4232" s="162">
        <v>1</v>
      </c>
      <c r="HOA4232" s="204">
        <v>754.9</v>
      </c>
      <c r="HOB4232" s="162">
        <v>2024</v>
      </c>
      <c r="HOC4232" s="188" t="s">
        <v>4570</v>
      </c>
      <c r="HOD4232" s="162" t="s">
        <v>4217</v>
      </c>
      <c r="HOE4232" s="105">
        <v>3914834.69</v>
      </c>
      <c r="HOF4232" s="196"/>
      <c r="HOG4232" s="197"/>
      <c r="HOH4232" s="196"/>
      <c r="HOI4232" s="265">
        <v>3914834.69</v>
      </c>
      <c r="HOJ4232" s="198">
        <v>45364</v>
      </c>
      <c r="HOK4232" s="102">
        <v>45386</v>
      </c>
      <c r="HOL4232" s="15"/>
      <c r="HOM4232" s="15"/>
      <c r="HON4232" s="15"/>
      <c r="HOO4232" s="203" t="s">
        <v>3938</v>
      </c>
      <c r="HOP4232" s="162">
        <v>1</v>
      </c>
      <c r="HOQ4232" s="204">
        <v>754.9</v>
      </c>
      <c r="HOR4232" s="162">
        <v>2024</v>
      </c>
      <c r="HOS4232" s="188" t="s">
        <v>4570</v>
      </c>
      <c r="HOT4232" s="162" t="s">
        <v>4217</v>
      </c>
      <c r="HOU4232" s="105">
        <v>3914834.69</v>
      </c>
      <c r="HOV4232" s="196"/>
      <c r="HOW4232" s="197"/>
      <c r="HOX4232" s="196"/>
      <c r="HOY4232" s="265">
        <v>3914834.69</v>
      </c>
      <c r="HOZ4232" s="198">
        <v>45364</v>
      </c>
      <c r="HPA4232" s="102">
        <v>45386</v>
      </c>
      <c r="HPB4232" s="15"/>
      <c r="HPC4232" s="15"/>
      <c r="HPD4232" s="15"/>
      <c r="HPE4232" s="203" t="s">
        <v>3938</v>
      </c>
      <c r="HPF4232" s="162">
        <v>1</v>
      </c>
      <c r="HPG4232" s="204">
        <v>754.9</v>
      </c>
      <c r="HPH4232" s="162">
        <v>2024</v>
      </c>
      <c r="HPI4232" s="188" t="s">
        <v>4570</v>
      </c>
      <c r="HPJ4232" s="162" t="s">
        <v>4217</v>
      </c>
      <c r="HPK4232" s="105">
        <v>3914834.69</v>
      </c>
      <c r="HPL4232" s="196"/>
      <c r="HPM4232" s="197"/>
      <c r="HPN4232" s="196"/>
      <c r="HPO4232" s="265">
        <v>3914834.69</v>
      </c>
      <c r="HPP4232" s="198">
        <v>45364</v>
      </c>
      <c r="HPQ4232" s="102">
        <v>45386</v>
      </c>
      <c r="HPR4232" s="15"/>
      <c r="HPS4232" s="15"/>
      <c r="HPT4232" s="15"/>
      <c r="HPU4232" s="203" t="s">
        <v>3938</v>
      </c>
      <c r="HPV4232" s="162">
        <v>1</v>
      </c>
      <c r="HPW4232" s="204">
        <v>754.9</v>
      </c>
      <c r="HPX4232" s="162">
        <v>2024</v>
      </c>
      <c r="HPY4232" s="188" t="s">
        <v>4570</v>
      </c>
      <c r="HPZ4232" s="162" t="s">
        <v>4217</v>
      </c>
      <c r="HQA4232" s="105">
        <v>3914834.69</v>
      </c>
      <c r="HQB4232" s="196"/>
      <c r="HQC4232" s="197"/>
      <c r="HQD4232" s="196"/>
      <c r="HQE4232" s="265">
        <v>3914834.69</v>
      </c>
      <c r="HQF4232" s="198">
        <v>45364</v>
      </c>
      <c r="HQG4232" s="102">
        <v>45386</v>
      </c>
      <c r="HQH4232" s="15"/>
      <c r="HQI4232" s="15"/>
      <c r="HQJ4232" s="15"/>
      <c r="HQK4232" s="203" t="s">
        <v>3938</v>
      </c>
      <c r="HQL4232" s="162">
        <v>1</v>
      </c>
      <c r="HQM4232" s="204">
        <v>754.9</v>
      </c>
      <c r="HQN4232" s="162">
        <v>2024</v>
      </c>
      <c r="HQO4232" s="188" t="s">
        <v>4570</v>
      </c>
      <c r="HQP4232" s="162" t="s">
        <v>4217</v>
      </c>
      <c r="HQQ4232" s="105">
        <v>3914834.69</v>
      </c>
      <c r="HQR4232" s="196"/>
      <c r="HQS4232" s="197"/>
      <c r="HQT4232" s="196"/>
      <c r="HQU4232" s="265">
        <v>3914834.69</v>
      </c>
      <c r="HQV4232" s="198">
        <v>45364</v>
      </c>
      <c r="HQW4232" s="102">
        <v>45386</v>
      </c>
      <c r="HQX4232" s="15"/>
      <c r="HQY4232" s="15"/>
      <c r="HQZ4232" s="15"/>
      <c r="HRA4232" s="203" t="s">
        <v>3938</v>
      </c>
      <c r="HRB4232" s="162">
        <v>1</v>
      </c>
      <c r="HRC4232" s="204">
        <v>754.9</v>
      </c>
      <c r="HRD4232" s="162">
        <v>2024</v>
      </c>
      <c r="HRE4232" s="188" t="s">
        <v>4570</v>
      </c>
      <c r="HRF4232" s="162" t="s">
        <v>4217</v>
      </c>
      <c r="HRG4232" s="105">
        <v>3914834.69</v>
      </c>
      <c r="HRH4232" s="196"/>
      <c r="HRI4232" s="197"/>
      <c r="HRJ4232" s="196"/>
      <c r="HRK4232" s="265">
        <v>3914834.69</v>
      </c>
      <c r="HRL4232" s="198">
        <v>45364</v>
      </c>
      <c r="HRM4232" s="102">
        <v>45386</v>
      </c>
      <c r="HRN4232" s="15"/>
      <c r="HRO4232" s="15"/>
      <c r="HRP4232" s="15"/>
      <c r="HRQ4232" s="203" t="s">
        <v>3938</v>
      </c>
      <c r="HRR4232" s="162">
        <v>1</v>
      </c>
      <c r="HRS4232" s="204">
        <v>754.9</v>
      </c>
      <c r="HRT4232" s="162">
        <v>2024</v>
      </c>
      <c r="HRU4232" s="188" t="s">
        <v>4570</v>
      </c>
      <c r="HRV4232" s="162" t="s">
        <v>4217</v>
      </c>
      <c r="HRW4232" s="105">
        <v>3914834.69</v>
      </c>
      <c r="HRX4232" s="196"/>
      <c r="HRY4232" s="197"/>
      <c r="HRZ4232" s="196"/>
      <c r="HSA4232" s="265">
        <v>3914834.69</v>
      </c>
      <c r="HSB4232" s="198">
        <v>45364</v>
      </c>
      <c r="HSC4232" s="102">
        <v>45386</v>
      </c>
      <c r="HSD4232" s="15"/>
      <c r="HSE4232" s="15"/>
      <c r="HSF4232" s="15"/>
      <c r="HSG4232" s="203" t="s">
        <v>3938</v>
      </c>
      <c r="HSH4232" s="162">
        <v>1</v>
      </c>
      <c r="HSI4232" s="204">
        <v>754.9</v>
      </c>
      <c r="HSJ4232" s="162">
        <v>2024</v>
      </c>
      <c r="HSK4232" s="188" t="s">
        <v>4570</v>
      </c>
      <c r="HSL4232" s="162" t="s">
        <v>4217</v>
      </c>
      <c r="HSM4232" s="105">
        <v>3914834.69</v>
      </c>
      <c r="HSN4232" s="196"/>
      <c r="HSO4232" s="197"/>
      <c r="HSP4232" s="196"/>
      <c r="HSQ4232" s="265">
        <v>3914834.69</v>
      </c>
      <c r="HSR4232" s="198">
        <v>45364</v>
      </c>
      <c r="HSS4232" s="102">
        <v>45386</v>
      </c>
      <c r="HST4232" s="15"/>
      <c r="HSU4232" s="15"/>
      <c r="HSV4232" s="15"/>
      <c r="HSW4232" s="203" t="s">
        <v>3938</v>
      </c>
      <c r="HSX4232" s="162">
        <v>1</v>
      </c>
      <c r="HSY4232" s="204">
        <v>754.9</v>
      </c>
      <c r="HSZ4232" s="162">
        <v>2024</v>
      </c>
      <c r="HTA4232" s="188" t="s">
        <v>4570</v>
      </c>
      <c r="HTB4232" s="162" t="s">
        <v>4217</v>
      </c>
      <c r="HTC4232" s="105">
        <v>3914834.69</v>
      </c>
      <c r="HTD4232" s="196"/>
      <c r="HTE4232" s="197"/>
      <c r="HTF4232" s="196"/>
      <c r="HTG4232" s="265">
        <v>3914834.69</v>
      </c>
      <c r="HTH4232" s="198">
        <v>45364</v>
      </c>
      <c r="HTI4232" s="102">
        <v>45386</v>
      </c>
      <c r="HTJ4232" s="15"/>
      <c r="HTK4232" s="15"/>
      <c r="HTL4232" s="15"/>
      <c r="HTM4232" s="203" t="s">
        <v>3938</v>
      </c>
      <c r="HTN4232" s="162">
        <v>1</v>
      </c>
      <c r="HTO4232" s="204">
        <v>754.9</v>
      </c>
      <c r="HTP4232" s="162">
        <v>2024</v>
      </c>
      <c r="HTQ4232" s="188" t="s">
        <v>4570</v>
      </c>
      <c r="HTR4232" s="162" t="s">
        <v>4217</v>
      </c>
      <c r="HTS4232" s="105">
        <v>3914834.69</v>
      </c>
      <c r="HTT4232" s="196"/>
      <c r="HTU4232" s="197"/>
      <c r="HTV4232" s="196"/>
      <c r="HTW4232" s="265">
        <v>3914834.69</v>
      </c>
      <c r="HTX4232" s="198">
        <v>45364</v>
      </c>
      <c r="HTY4232" s="102">
        <v>45386</v>
      </c>
      <c r="HTZ4232" s="15"/>
      <c r="HUA4232" s="15"/>
      <c r="HUB4232" s="15"/>
      <c r="HUC4232" s="203" t="s">
        <v>3938</v>
      </c>
      <c r="HUD4232" s="162">
        <v>1</v>
      </c>
      <c r="HUE4232" s="204">
        <v>754.9</v>
      </c>
      <c r="HUF4232" s="162">
        <v>2024</v>
      </c>
      <c r="HUG4232" s="188" t="s">
        <v>4570</v>
      </c>
      <c r="HUH4232" s="162" t="s">
        <v>4217</v>
      </c>
      <c r="HUI4232" s="105">
        <v>3914834.69</v>
      </c>
      <c r="HUJ4232" s="196"/>
      <c r="HUK4232" s="197"/>
      <c r="HUL4232" s="196"/>
      <c r="HUM4232" s="265">
        <v>3914834.69</v>
      </c>
      <c r="HUN4232" s="198">
        <v>45364</v>
      </c>
      <c r="HUO4232" s="102">
        <v>45386</v>
      </c>
      <c r="HUP4232" s="15"/>
      <c r="HUQ4232" s="15"/>
      <c r="HUR4232" s="15"/>
      <c r="HUS4232" s="203" t="s">
        <v>3938</v>
      </c>
      <c r="HUT4232" s="162">
        <v>1</v>
      </c>
      <c r="HUU4232" s="204">
        <v>754.9</v>
      </c>
      <c r="HUV4232" s="162">
        <v>2024</v>
      </c>
      <c r="HUW4232" s="188" t="s">
        <v>4570</v>
      </c>
      <c r="HUX4232" s="162" t="s">
        <v>4217</v>
      </c>
      <c r="HUY4232" s="105">
        <v>3914834.69</v>
      </c>
      <c r="HUZ4232" s="196"/>
      <c r="HVA4232" s="197"/>
      <c r="HVB4232" s="196"/>
      <c r="HVC4232" s="265">
        <v>3914834.69</v>
      </c>
      <c r="HVD4232" s="198">
        <v>45364</v>
      </c>
      <c r="HVE4232" s="102">
        <v>45386</v>
      </c>
      <c r="HVF4232" s="15"/>
      <c r="HVG4232" s="15"/>
      <c r="HVH4232" s="15"/>
      <c r="HVI4232" s="203" t="s">
        <v>3938</v>
      </c>
      <c r="HVJ4232" s="162">
        <v>1</v>
      </c>
      <c r="HVK4232" s="204">
        <v>754.9</v>
      </c>
      <c r="HVL4232" s="162">
        <v>2024</v>
      </c>
      <c r="HVM4232" s="188" t="s">
        <v>4570</v>
      </c>
      <c r="HVN4232" s="162" t="s">
        <v>4217</v>
      </c>
      <c r="HVO4232" s="105">
        <v>3914834.69</v>
      </c>
      <c r="HVP4232" s="196"/>
      <c r="HVQ4232" s="197"/>
      <c r="HVR4232" s="196"/>
      <c r="HVS4232" s="265">
        <v>3914834.69</v>
      </c>
      <c r="HVT4232" s="198">
        <v>45364</v>
      </c>
      <c r="HVU4232" s="102">
        <v>45386</v>
      </c>
      <c r="HVV4232" s="15"/>
      <c r="HVW4232" s="15"/>
      <c r="HVX4232" s="15"/>
      <c r="HVY4232" s="203" t="s">
        <v>3938</v>
      </c>
      <c r="HVZ4232" s="162">
        <v>1</v>
      </c>
      <c r="HWA4232" s="204">
        <v>754.9</v>
      </c>
      <c r="HWB4232" s="162">
        <v>2024</v>
      </c>
      <c r="HWC4232" s="188" t="s">
        <v>4570</v>
      </c>
      <c r="HWD4232" s="162" t="s">
        <v>4217</v>
      </c>
      <c r="HWE4232" s="105">
        <v>3914834.69</v>
      </c>
      <c r="HWF4232" s="196"/>
      <c r="HWG4232" s="197"/>
      <c r="HWH4232" s="196"/>
      <c r="HWI4232" s="265">
        <v>3914834.69</v>
      </c>
      <c r="HWJ4232" s="198">
        <v>45364</v>
      </c>
      <c r="HWK4232" s="102">
        <v>45386</v>
      </c>
      <c r="HWL4232" s="15"/>
      <c r="HWM4232" s="15"/>
      <c r="HWN4232" s="15"/>
      <c r="HWO4232" s="203" t="s">
        <v>3938</v>
      </c>
      <c r="HWP4232" s="162">
        <v>1</v>
      </c>
      <c r="HWQ4232" s="204">
        <v>754.9</v>
      </c>
      <c r="HWR4232" s="162">
        <v>2024</v>
      </c>
      <c r="HWS4232" s="188" t="s">
        <v>4570</v>
      </c>
      <c r="HWT4232" s="162" t="s">
        <v>4217</v>
      </c>
      <c r="HWU4232" s="105">
        <v>3914834.69</v>
      </c>
      <c r="HWV4232" s="196"/>
      <c r="HWW4232" s="197"/>
      <c r="HWX4232" s="196"/>
      <c r="HWY4232" s="265">
        <v>3914834.69</v>
      </c>
      <c r="HWZ4232" s="198">
        <v>45364</v>
      </c>
      <c r="HXA4232" s="102">
        <v>45386</v>
      </c>
      <c r="HXB4232" s="15"/>
      <c r="HXC4232" s="15"/>
      <c r="HXD4232" s="15"/>
      <c r="HXE4232" s="203" t="s">
        <v>3938</v>
      </c>
      <c r="HXF4232" s="162">
        <v>1</v>
      </c>
      <c r="HXG4232" s="204">
        <v>754.9</v>
      </c>
      <c r="HXH4232" s="162">
        <v>2024</v>
      </c>
      <c r="HXI4232" s="188" t="s">
        <v>4570</v>
      </c>
      <c r="HXJ4232" s="162" t="s">
        <v>4217</v>
      </c>
      <c r="HXK4232" s="105">
        <v>3914834.69</v>
      </c>
      <c r="HXL4232" s="196"/>
      <c r="HXM4232" s="197"/>
      <c r="HXN4232" s="196"/>
      <c r="HXO4232" s="265">
        <v>3914834.69</v>
      </c>
      <c r="HXP4232" s="198">
        <v>45364</v>
      </c>
      <c r="HXQ4232" s="102">
        <v>45386</v>
      </c>
      <c r="HXR4232" s="15"/>
      <c r="HXS4232" s="15"/>
      <c r="HXT4232" s="15"/>
      <c r="HXU4232" s="203" t="s">
        <v>3938</v>
      </c>
      <c r="HXV4232" s="162">
        <v>1</v>
      </c>
      <c r="HXW4232" s="204">
        <v>754.9</v>
      </c>
      <c r="HXX4232" s="162">
        <v>2024</v>
      </c>
      <c r="HXY4232" s="188" t="s">
        <v>4570</v>
      </c>
      <c r="HXZ4232" s="162" t="s">
        <v>4217</v>
      </c>
      <c r="HYA4232" s="105">
        <v>3914834.69</v>
      </c>
      <c r="HYB4232" s="196"/>
      <c r="HYC4232" s="197"/>
      <c r="HYD4232" s="196"/>
      <c r="HYE4232" s="265">
        <v>3914834.69</v>
      </c>
      <c r="HYF4232" s="198">
        <v>45364</v>
      </c>
      <c r="HYG4232" s="102">
        <v>45386</v>
      </c>
      <c r="HYH4232" s="15"/>
      <c r="HYI4232" s="15"/>
      <c r="HYJ4232" s="15"/>
      <c r="HYK4232" s="203" t="s">
        <v>3938</v>
      </c>
      <c r="HYL4232" s="162">
        <v>1</v>
      </c>
      <c r="HYM4232" s="204">
        <v>754.9</v>
      </c>
      <c r="HYN4232" s="162">
        <v>2024</v>
      </c>
      <c r="HYO4232" s="188" t="s">
        <v>4570</v>
      </c>
      <c r="HYP4232" s="162" t="s">
        <v>4217</v>
      </c>
      <c r="HYQ4232" s="105">
        <v>3914834.69</v>
      </c>
      <c r="HYR4232" s="196"/>
      <c r="HYS4232" s="197"/>
      <c r="HYT4232" s="196"/>
      <c r="HYU4232" s="265">
        <v>3914834.69</v>
      </c>
      <c r="HYV4232" s="198">
        <v>45364</v>
      </c>
      <c r="HYW4232" s="102">
        <v>45386</v>
      </c>
      <c r="HYX4232" s="15"/>
      <c r="HYY4232" s="15"/>
      <c r="HYZ4232" s="15"/>
      <c r="HZA4232" s="203" t="s">
        <v>3938</v>
      </c>
      <c r="HZB4232" s="162">
        <v>1</v>
      </c>
      <c r="HZC4232" s="204">
        <v>754.9</v>
      </c>
      <c r="HZD4232" s="162">
        <v>2024</v>
      </c>
      <c r="HZE4232" s="188" t="s">
        <v>4570</v>
      </c>
      <c r="HZF4232" s="162" t="s">
        <v>4217</v>
      </c>
      <c r="HZG4232" s="105">
        <v>3914834.69</v>
      </c>
      <c r="HZH4232" s="196"/>
      <c r="HZI4232" s="197"/>
      <c r="HZJ4232" s="196"/>
      <c r="HZK4232" s="265">
        <v>3914834.69</v>
      </c>
      <c r="HZL4232" s="198">
        <v>45364</v>
      </c>
      <c r="HZM4232" s="102">
        <v>45386</v>
      </c>
      <c r="HZN4232" s="15"/>
      <c r="HZO4232" s="15"/>
      <c r="HZP4232" s="15"/>
      <c r="HZQ4232" s="203" t="s">
        <v>3938</v>
      </c>
      <c r="HZR4232" s="162">
        <v>1</v>
      </c>
      <c r="HZS4232" s="204">
        <v>754.9</v>
      </c>
      <c r="HZT4232" s="162">
        <v>2024</v>
      </c>
      <c r="HZU4232" s="188" t="s">
        <v>4570</v>
      </c>
      <c r="HZV4232" s="162" t="s">
        <v>4217</v>
      </c>
      <c r="HZW4232" s="105">
        <v>3914834.69</v>
      </c>
      <c r="HZX4232" s="196"/>
      <c r="HZY4232" s="197"/>
      <c r="HZZ4232" s="196"/>
      <c r="IAA4232" s="265">
        <v>3914834.69</v>
      </c>
      <c r="IAB4232" s="198">
        <v>45364</v>
      </c>
      <c r="IAC4232" s="102">
        <v>45386</v>
      </c>
      <c r="IAD4232" s="15"/>
      <c r="IAE4232" s="15"/>
      <c r="IAF4232" s="15"/>
      <c r="IAG4232" s="203" t="s">
        <v>3938</v>
      </c>
      <c r="IAH4232" s="162">
        <v>1</v>
      </c>
      <c r="IAI4232" s="204">
        <v>754.9</v>
      </c>
      <c r="IAJ4232" s="162">
        <v>2024</v>
      </c>
      <c r="IAK4232" s="188" t="s">
        <v>4570</v>
      </c>
      <c r="IAL4232" s="162" t="s">
        <v>4217</v>
      </c>
      <c r="IAM4232" s="105">
        <v>3914834.69</v>
      </c>
      <c r="IAN4232" s="196"/>
      <c r="IAO4232" s="197"/>
      <c r="IAP4232" s="196"/>
      <c r="IAQ4232" s="265">
        <v>3914834.69</v>
      </c>
      <c r="IAR4232" s="198">
        <v>45364</v>
      </c>
      <c r="IAS4232" s="102">
        <v>45386</v>
      </c>
      <c r="IAT4232" s="15"/>
      <c r="IAU4232" s="15"/>
      <c r="IAV4232" s="15"/>
      <c r="IAW4232" s="203" t="s">
        <v>3938</v>
      </c>
      <c r="IAX4232" s="162">
        <v>1</v>
      </c>
      <c r="IAY4232" s="204">
        <v>754.9</v>
      </c>
      <c r="IAZ4232" s="162">
        <v>2024</v>
      </c>
      <c r="IBA4232" s="188" t="s">
        <v>4570</v>
      </c>
      <c r="IBB4232" s="162" t="s">
        <v>4217</v>
      </c>
      <c r="IBC4232" s="105">
        <v>3914834.69</v>
      </c>
      <c r="IBD4232" s="196"/>
      <c r="IBE4232" s="197"/>
      <c r="IBF4232" s="196"/>
      <c r="IBG4232" s="265">
        <v>3914834.69</v>
      </c>
      <c r="IBH4232" s="198">
        <v>45364</v>
      </c>
      <c r="IBI4232" s="102">
        <v>45386</v>
      </c>
      <c r="IBJ4232" s="15"/>
      <c r="IBK4232" s="15"/>
      <c r="IBL4232" s="15"/>
      <c r="IBM4232" s="203" t="s">
        <v>3938</v>
      </c>
      <c r="IBN4232" s="162">
        <v>1</v>
      </c>
      <c r="IBO4232" s="204">
        <v>754.9</v>
      </c>
      <c r="IBP4232" s="162">
        <v>2024</v>
      </c>
      <c r="IBQ4232" s="188" t="s">
        <v>4570</v>
      </c>
      <c r="IBR4232" s="162" t="s">
        <v>4217</v>
      </c>
      <c r="IBS4232" s="105">
        <v>3914834.69</v>
      </c>
      <c r="IBT4232" s="196"/>
      <c r="IBU4232" s="197"/>
      <c r="IBV4232" s="196"/>
      <c r="IBW4232" s="265">
        <v>3914834.69</v>
      </c>
      <c r="IBX4232" s="198">
        <v>45364</v>
      </c>
      <c r="IBY4232" s="102">
        <v>45386</v>
      </c>
      <c r="IBZ4232" s="15"/>
      <c r="ICA4232" s="15"/>
      <c r="ICB4232" s="15"/>
      <c r="ICC4232" s="203" t="s">
        <v>3938</v>
      </c>
      <c r="ICD4232" s="162">
        <v>1</v>
      </c>
      <c r="ICE4232" s="204">
        <v>754.9</v>
      </c>
      <c r="ICF4232" s="162">
        <v>2024</v>
      </c>
      <c r="ICG4232" s="188" t="s">
        <v>4570</v>
      </c>
      <c r="ICH4232" s="162" t="s">
        <v>4217</v>
      </c>
      <c r="ICI4232" s="105">
        <v>3914834.69</v>
      </c>
      <c r="ICJ4232" s="196"/>
      <c r="ICK4232" s="197"/>
      <c r="ICL4232" s="196"/>
      <c r="ICM4232" s="265">
        <v>3914834.69</v>
      </c>
      <c r="ICN4232" s="198">
        <v>45364</v>
      </c>
      <c r="ICO4232" s="102">
        <v>45386</v>
      </c>
      <c r="ICP4232" s="15"/>
      <c r="ICQ4232" s="15"/>
      <c r="ICR4232" s="15"/>
      <c r="ICS4232" s="203" t="s">
        <v>3938</v>
      </c>
      <c r="ICT4232" s="162">
        <v>1</v>
      </c>
      <c r="ICU4232" s="204">
        <v>754.9</v>
      </c>
      <c r="ICV4232" s="162">
        <v>2024</v>
      </c>
      <c r="ICW4232" s="188" t="s">
        <v>4570</v>
      </c>
      <c r="ICX4232" s="162" t="s">
        <v>4217</v>
      </c>
      <c r="ICY4232" s="105">
        <v>3914834.69</v>
      </c>
      <c r="ICZ4232" s="196"/>
      <c r="IDA4232" s="197"/>
      <c r="IDB4232" s="196"/>
      <c r="IDC4232" s="265">
        <v>3914834.69</v>
      </c>
      <c r="IDD4232" s="198">
        <v>45364</v>
      </c>
      <c r="IDE4232" s="102">
        <v>45386</v>
      </c>
      <c r="IDF4232" s="15"/>
      <c r="IDG4232" s="15"/>
      <c r="IDH4232" s="15"/>
      <c r="IDI4232" s="203" t="s">
        <v>3938</v>
      </c>
      <c r="IDJ4232" s="162">
        <v>1</v>
      </c>
      <c r="IDK4232" s="204">
        <v>754.9</v>
      </c>
      <c r="IDL4232" s="162">
        <v>2024</v>
      </c>
      <c r="IDM4232" s="188" t="s">
        <v>4570</v>
      </c>
      <c r="IDN4232" s="162" t="s">
        <v>4217</v>
      </c>
      <c r="IDO4232" s="105">
        <v>3914834.69</v>
      </c>
      <c r="IDP4232" s="196"/>
      <c r="IDQ4232" s="197"/>
      <c r="IDR4232" s="196"/>
      <c r="IDS4232" s="265">
        <v>3914834.69</v>
      </c>
      <c r="IDT4232" s="198">
        <v>45364</v>
      </c>
      <c r="IDU4232" s="102">
        <v>45386</v>
      </c>
      <c r="IDV4232" s="15"/>
      <c r="IDW4232" s="15"/>
      <c r="IDX4232" s="15"/>
      <c r="IDY4232" s="203" t="s">
        <v>3938</v>
      </c>
      <c r="IDZ4232" s="162">
        <v>1</v>
      </c>
      <c r="IEA4232" s="204">
        <v>754.9</v>
      </c>
      <c r="IEB4232" s="162">
        <v>2024</v>
      </c>
      <c r="IEC4232" s="188" t="s">
        <v>4570</v>
      </c>
      <c r="IED4232" s="162" t="s">
        <v>4217</v>
      </c>
      <c r="IEE4232" s="105">
        <v>3914834.69</v>
      </c>
      <c r="IEF4232" s="196"/>
      <c r="IEG4232" s="197"/>
      <c r="IEH4232" s="196"/>
      <c r="IEI4232" s="265">
        <v>3914834.69</v>
      </c>
      <c r="IEJ4232" s="198">
        <v>45364</v>
      </c>
      <c r="IEK4232" s="102">
        <v>45386</v>
      </c>
      <c r="IEL4232" s="15"/>
      <c r="IEM4232" s="15"/>
      <c r="IEN4232" s="15"/>
      <c r="IEO4232" s="203" t="s">
        <v>3938</v>
      </c>
      <c r="IEP4232" s="162">
        <v>1</v>
      </c>
      <c r="IEQ4232" s="204">
        <v>754.9</v>
      </c>
      <c r="IER4232" s="162">
        <v>2024</v>
      </c>
      <c r="IES4232" s="188" t="s">
        <v>4570</v>
      </c>
      <c r="IET4232" s="162" t="s">
        <v>4217</v>
      </c>
      <c r="IEU4232" s="105">
        <v>3914834.69</v>
      </c>
      <c r="IEV4232" s="196"/>
      <c r="IEW4232" s="197"/>
      <c r="IEX4232" s="196"/>
      <c r="IEY4232" s="265">
        <v>3914834.69</v>
      </c>
      <c r="IEZ4232" s="198">
        <v>45364</v>
      </c>
      <c r="IFA4232" s="102">
        <v>45386</v>
      </c>
      <c r="IFB4232" s="15"/>
      <c r="IFC4232" s="15"/>
      <c r="IFD4232" s="15"/>
      <c r="IFE4232" s="203" t="s">
        <v>3938</v>
      </c>
      <c r="IFF4232" s="162">
        <v>1</v>
      </c>
      <c r="IFG4232" s="204">
        <v>754.9</v>
      </c>
      <c r="IFH4232" s="162">
        <v>2024</v>
      </c>
      <c r="IFI4232" s="188" t="s">
        <v>4570</v>
      </c>
      <c r="IFJ4232" s="162" t="s">
        <v>4217</v>
      </c>
      <c r="IFK4232" s="105">
        <v>3914834.69</v>
      </c>
      <c r="IFL4232" s="196"/>
      <c r="IFM4232" s="197"/>
      <c r="IFN4232" s="196"/>
      <c r="IFO4232" s="265">
        <v>3914834.69</v>
      </c>
      <c r="IFP4232" s="198">
        <v>45364</v>
      </c>
      <c r="IFQ4232" s="102">
        <v>45386</v>
      </c>
      <c r="IFR4232" s="15"/>
      <c r="IFS4232" s="15"/>
      <c r="IFT4232" s="15"/>
      <c r="IFU4232" s="203" t="s">
        <v>3938</v>
      </c>
      <c r="IFV4232" s="162">
        <v>1</v>
      </c>
      <c r="IFW4232" s="204">
        <v>754.9</v>
      </c>
      <c r="IFX4232" s="162">
        <v>2024</v>
      </c>
      <c r="IFY4232" s="188" t="s">
        <v>4570</v>
      </c>
      <c r="IFZ4232" s="162" t="s">
        <v>4217</v>
      </c>
      <c r="IGA4232" s="105">
        <v>3914834.69</v>
      </c>
      <c r="IGB4232" s="196"/>
      <c r="IGC4232" s="197"/>
      <c r="IGD4232" s="196"/>
      <c r="IGE4232" s="265">
        <v>3914834.69</v>
      </c>
      <c r="IGF4232" s="198">
        <v>45364</v>
      </c>
      <c r="IGG4232" s="102">
        <v>45386</v>
      </c>
      <c r="IGH4232" s="15"/>
      <c r="IGI4232" s="15"/>
      <c r="IGJ4232" s="15"/>
      <c r="IGK4232" s="203" t="s">
        <v>3938</v>
      </c>
      <c r="IGL4232" s="162">
        <v>1</v>
      </c>
      <c r="IGM4232" s="204">
        <v>754.9</v>
      </c>
      <c r="IGN4232" s="162">
        <v>2024</v>
      </c>
      <c r="IGO4232" s="188" t="s">
        <v>4570</v>
      </c>
      <c r="IGP4232" s="162" t="s">
        <v>4217</v>
      </c>
      <c r="IGQ4232" s="105">
        <v>3914834.69</v>
      </c>
      <c r="IGR4232" s="196"/>
      <c r="IGS4232" s="197"/>
      <c r="IGT4232" s="196"/>
      <c r="IGU4232" s="265">
        <v>3914834.69</v>
      </c>
      <c r="IGV4232" s="198">
        <v>45364</v>
      </c>
      <c r="IGW4232" s="102">
        <v>45386</v>
      </c>
      <c r="IGX4232" s="15"/>
      <c r="IGY4232" s="15"/>
      <c r="IGZ4232" s="15"/>
      <c r="IHA4232" s="203" t="s">
        <v>3938</v>
      </c>
      <c r="IHB4232" s="162">
        <v>1</v>
      </c>
      <c r="IHC4232" s="204">
        <v>754.9</v>
      </c>
      <c r="IHD4232" s="162">
        <v>2024</v>
      </c>
      <c r="IHE4232" s="188" t="s">
        <v>4570</v>
      </c>
      <c r="IHF4232" s="162" t="s">
        <v>4217</v>
      </c>
      <c r="IHG4232" s="105">
        <v>3914834.69</v>
      </c>
      <c r="IHH4232" s="196"/>
      <c r="IHI4232" s="197"/>
      <c r="IHJ4232" s="196"/>
      <c r="IHK4232" s="265">
        <v>3914834.69</v>
      </c>
      <c r="IHL4232" s="198">
        <v>45364</v>
      </c>
      <c r="IHM4232" s="102">
        <v>45386</v>
      </c>
      <c r="IHN4232" s="15"/>
      <c r="IHO4232" s="15"/>
      <c r="IHP4232" s="15"/>
      <c r="IHQ4232" s="203" t="s">
        <v>3938</v>
      </c>
      <c r="IHR4232" s="162">
        <v>1</v>
      </c>
      <c r="IHS4232" s="204">
        <v>754.9</v>
      </c>
      <c r="IHT4232" s="162">
        <v>2024</v>
      </c>
      <c r="IHU4232" s="188" t="s">
        <v>4570</v>
      </c>
      <c r="IHV4232" s="162" t="s">
        <v>4217</v>
      </c>
      <c r="IHW4232" s="105">
        <v>3914834.69</v>
      </c>
      <c r="IHX4232" s="196"/>
      <c r="IHY4232" s="197"/>
      <c r="IHZ4232" s="196"/>
      <c r="IIA4232" s="265">
        <v>3914834.69</v>
      </c>
      <c r="IIB4232" s="198">
        <v>45364</v>
      </c>
      <c r="IIC4232" s="102">
        <v>45386</v>
      </c>
      <c r="IID4232" s="15"/>
      <c r="IIE4232" s="15"/>
      <c r="IIF4232" s="15"/>
      <c r="IIG4232" s="203" t="s">
        <v>3938</v>
      </c>
      <c r="IIH4232" s="162">
        <v>1</v>
      </c>
      <c r="III4232" s="204">
        <v>754.9</v>
      </c>
      <c r="IIJ4232" s="162">
        <v>2024</v>
      </c>
      <c r="IIK4232" s="188" t="s">
        <v>4570</v>
      </c>
      <c r="IIL4232" s="162" t="s">
        <v>4217</v>
      </c>
      <c r="IIM4232" s="105">
        <v>3914834.69</v>
      </c>
      <c r="IIN4232" s="196"/>
      <c r="IIO4232" s="197"/>
      <c r="IIP4232" s="196"/>
      <c r="IIQ4232" s="265">
        <v>3914834.69</v>
      </c>
      <c r="IIR4232" s="198">
        <v>45364</v>
      </c>
      <c r="IIS4232" s="102">
        <v>45386</v>
      </c>
      <c r="IIT4232" s="15"/>
      <c r="IIU4232" s="15"/>
      <c r="IIV4232" s="15"/>
      <c r="IIW4232" s="203" t="s">
        <v>3938</v>
      </c>
      <c r="IIX4232" s="162">
        <v>1</v>
      </c>
      <c r="IIY4232" s="204">
        <v>754.9</v>
      </c>
      <c r="IIZ4232" s="162">
        <v>2024</v>
      </c>
      <c r="IJA4232" s="188" t="s">
        <v>4570</v>
      </c>
      <c r="IJB4232" s="162" t="s">
        <v>4217</v>
      </c>
      <c r="IJC4232" s="105">
        <v>3914834.69</v>
      </c>
      <c r="IJD4232" s="196"/>
      <c r="IJE4232" s="197"/>
      <c r="IJF4232" s="196"/>
      <c r="IJG4232" s="265">
        <v>3914834.69</v>
      </c>
      <c r="IJH4232" s="198">
        <v>45364</v>
      </c>
      <c r="IJI4232" s="102">
        <v>45386</v>
      </c>
      <c r="IJJ4232" s="15"/>
      <c r="IJK4232" s="15"/>
      <c r="IJL4232" s="15"/>
      <c r="IJM4232" s="203" t="s">
        <v>3938</v>
      </c>
      <c r="IJN4232" s="162">
        <v>1</v>
      </c>
      <c r="IJO4232" s="204">
        <v>754.9</v>
      </c>
      <c r="IJP4232" s="162">
        <v>2024</v>
      </c>
      <c r="IJQ4232" s="188" t="s">
        <v>4570</v>
      </c>
      <c r="IJR4232" s="162" t="s">
        <v>4217</v>
      </c>
      <c r="IJS4232" s="105">
        <v>3914834.69</v>
      </c>
      <c r="IJT4232" s="196"/>
      <c r="IJU4232" s="197"/>
      <c r="IJV4232" s="196"/>
      <c r="IJW4232" s="265">
        <v>3914834.69</v>
      </c>
      <c r="IJX4232" s="198">
        <v>45364</v>
      </c>
      <c r="IJY4232" s="102">
        <v>45386</v>
      </c>
      <c r="IJZ4232" s="15"/>
      <c r="IKA4232" s="15"/>
      <c r="IKB4232" s="15"/>
      <c r="IKC4232" s="203" t="s">
        <v>3938</v>
      </c>
      <c r="IKD4232" s="162">
        <v>1</v>
      </c>
      <c r="IKE4232" s="204">
        <v>754.9</v>
      </c>
      <c r="IKF4232" s="162">
        <v>2024</v>
      </c>
      <c r="IKG4232" s="188" t="s">
        <v>4570</v>
      </c>
      <c r="IKH4232" s="162" t="s">
        <v>4217</v>
      </c>
      <c r="IKI4232" s="105">
        <v>3914834.69</v>
      </c>
      <c r="IKJ4232" s="196"/>
      <c r="IKK4232" s="197"/>
      <c r="IKL4232" s="196"/>
      <c r="IKM4232" s="265">
        <v>3914834.69</v>
      </c>
      <c r="IKN4232" s="198">
        <v>45364</v>
      </c>
      <c r="IKO4232" s="102">
        <v>45386</v>
      </c>
      <c r="IKP4232" s="15"/>
      <c r="IKQ4232" s="15"/>
      <c r="IKR4232" s="15"/>
      <c r="IKS4232" s="203" t="s">
        <v>3938</v>
      </c>
      <c r="IKT4232" s="162">
        <v>1</v>
      </c>
      <c r="IKU4232" s="204">
        <v>754.9</v>
      </c>
      <c r="IKV4232" s="162">
        <v>2024</v>
      </c>
      <c r="IKW4232" s="188" t="s">
        <v>4570</v>
      </c>
      <c r="IKX4232" s="162" t="s">
        <v>4217</v>
      </c>
      <c r="IKY4232" s="105">
        <v>3914834.69</v>
      </c>
      <c r="IKZ4232" s="196"/>
      <c r="ILA4232" s="197"/>
      <c r="ILB4232" s="196"/>
      <c r="ILC4232" s="265">
        <v>3914834.69</v>
      </c>
      <c r="ILD4232" s="198">
        <v>45364</v>
      </c>
      <c r="ILE4232" s="102">
        <v>45386</v>
      </c>
      <c r="ILF4232" s="15"/>
      <c r="ILG4232" s="15"/>
      <c r="ILH4232" s="15"/>
      <c r="ILI4232" s="203" t="s">
        <v>3938</v>
      </c>
      <c r="ILJ4232" s="162">
        <v>1</v>
      </c>
      <c r="ILK4232" s="204">
        <v>754.9</v>
      </c>
      <c r="ILL4232" s="162">
        <v>2024</v>
      </c>
      <c r="ILM4232" s="188" t="s">
        <v>4570</v>
      </c>
      <c r="ILN4232" s="162" t="s">
        <v>4217</v>
      </c>
      <c r="ILO4232" s="105">
        <v>3914834.69</v>
      </c>
      <c r="ILP4232" s="196"/>
      <c r="ILQ4232" s="197"/>
      <c r="ILR4232" s="196"/>
      <c r="ILS4232" s="265">
        <v>3914834.69</v>
      </c>
      <c r="ILT4232" s="198">
        <v>45364</v>
      </c>
      <c r="ILU4232" s="102">
        <v>45386</v>
      </c>
      <c r="ILV4232" s="15"/>
      <c r="ILW4232" s="15"/>
      <c r="ILX4232" s="15"/>
      <c r="ILY4232" s="203" t="s">
        <v>3938</v>
      </c>
      <c r="ILZ4232" s="162">
        <v>1</v>
      </c>
      <c r="IMA4232" s="204">
        <v>754.9</v>
      </c>
      <c r="IMB4232" s="162">
        <v>2024</v>
      </c>
      <c r="IMC4232" s="188" t="s">
        <v>4570</v>
      </c>
      <c r="IMD4232" s="162" t="s">
        <v>4217</v>
      </c>
      <c r="IME4232" s="105">
        <v>3914834.69</v>
      </c>
      <c r="IMF4232" s="196"/>
      <c r="IMG4232" s="197"/>
      <c r="IMH4232" s="196"/>
      <c r="IMI4232" s="265">
        <v>3914834.69</v>
      </c>
      <c r="IMJ4232" s="198">
        <v>45364</v>
      </c>
      <c r="IMK4232" s="102">
        <v>45386</v>
      </c>
      <c r="IML4232" s="15"/>
      <c r="IMM4232" s="15"/>
      <c r="IMN4232" s="15"/>
      <c r="IMO4232" s="203" t="s">
        <v>3938</v>
      </c>
      <c r="IMP4232" s="162">
        <v>1</v>
      </c>
      <c r="IMQ4232" s="204">
        <v>754.9</v>
      </c>
      <c r="IMR4232" s="162">
        <v>2024</v>
      </c>
      <c r="IMS4232" s="188" t="s">
        <v>4570</v>
      </c>
      <c r="IMT4232" s="162" t="s">
        <v>4217</v>
      </c>
      <c r="IMU4232" s="105">
        <v>3914834.69</v>
      </c>
      <c r="IMV4232" s="196"/>
      <c r="IMW4232" s="197"/>
      <c r="IMX4232" s="196"/>
      <c r="IMY4232" s="265">
        <v>3914834.69</v>
      </c>
      <c r="IMZ4232" s="198">
        <v>45364</v>
      </c>
      <c r="INA4232" s="102">
        <v>45386</v>
      </c>
      <c r="INB4232" s="15"/>
      <c r="INC4232" s="15"/>
      <c r="IND4232" s="15"/>
      <c r="INE4232" s="203" t="s">
        <v>3938</v>
      </c>
      <c r="INF4232" s="162">
        <v>1</v>
      </c>
      <c r="ING4232" s="204">
        <v>754.9</v>
      </c>
      <c r="INH4232" s="162">
        <v>2024</v>
      </c>
      <c r="INI4232" s="188" t="s">
        <v>4570</v>
      </c>
      <c r="INJ4232" s="162" t="s">
        <v>4217</v>
      </c>
      <c r="INK4232" s="105">
        <v>3914834.69</v>
      </c>
      <c r="INL4232" s="196"/>
      <c r="INM4232" s="197"/>
      <c r="INN4232" s="196"/>
      <c r="INO4232" s="265">
        <v>3914834.69</v>
      </c>
      <c r="INP4232" s="198">
        <v>45364</v>
      </c>
      <c r="INQ4232" s="102">
        <v>45386</v>
      </c>
      <c r="INR4232" s="15"/>
      <c r="INS4232" s="15"/>
      <c r="INT4232" s="15"/>
      <c r="INU4232" s="203" t="s">
        <v>3938</v>
      </c>
      <c r="INV4232" s="162">
        <v>1</v>
      </c>
      <c r="INW4232" s="204">
        <v>754.9</v>
      </c>
      <c r="INX4232" s="162">
        <v>2024</v>
      </c>
      <c r="INY4232" s="188" t="s">
        <v>4570</v>
      </c>
      <c r="INZ4232" s="162" t="s">
        <v>4217</v>
      </c>
      <c r="IOA4232" s="105">
        <v>3914834.69</v>
      </c>
      <c r="IOB4232" s="196"/>
      <c r="IOC4232" s="197"/>
      <c r="IOD4232" s="196"/>
      <c r="IOE4232" s="265">
        <v>3914834.69</v>
      </c>
      <c r="IOF4232" s="198">
        <v>45364</v>
      </c>
      <c r="IOG4232" s="102">
        <v>45386</v>
      </c>
      <c r="IOH4232" s="15"/>
      <c r="IOI4232" s="15"/>
      <c r="IOJ4232" s="15"/>
      <c r="IOK4232" s="203" t="s">
        <v>3938</v>
      </c>
      <c r="IOL4232" s="162">
        <v>1</v>
      </c>
      <c r="IOM4232" s="204">
        <v>754.9</v>
      </c>
      <c r="ION4232" s="162">
        <v>2024</v>
      </c>
      <c r="IOO4232" s="188" t="s">
        <v>4570</v>
      </c>
      <c r="IOP4232" s="162" t="s">
        <v>4217</v>
      </c>
      <c r="IOQ4232" s="105">
        <v>3914834.69</v>
      </c>
      <c r="IOR4232" s="196"/>
      <c r="IOS4232" s="197"/>
      <c r="IOT4232" s="196"/>
      <c r="IOU4232" s="265">
        <v>3914834.69</v>
      </c>
      <c r="IOV4232" s="198">
        <v>45364</v>
      </c>
      <c r="IOW4232" s="102">
        <v>45386</v>
      </c>
      <c r="IOX4232" s="15"/>
      <c r="IOY4232" s="15"/>
      <c r="IOZ4232" s="15"/>
      <c r="IPA4232" s="203" t="s">
        <v>3938</v>
      </c>
      <c r="IPB4232" s="162">
        <v>1</v>
      </c>
      <c r="IPC4232" s="204">
        <v>754.9</v>
      </c>
      <c r="IPD4232" s="162">
        <v>2024</v>
      </c>
      <c r="IPE4232" s="188" t="s">
        <v>4570</v>
      </c>
      <c r="IPF4232" s="162" t="s">
        <v>4217</v>
      </c>
      <c r="IPG4232" s="105">
        <v>3914834.69</v>
      </c>
      <c r="IPH4232" s="196"/>
      <c r="IPI4232" s="197"/>
      <c r="IPJ4232" s="196"/>
      <c r="IPK4232" s="265">
        <v>3914834.69</v>
      </c>
      <c r="IPL4232" s="198">
        <v>45364</v>
      </c>
      <c r="IPM4232" s="102">
        <v>45386</v>
      </c>
      <c r="IPN4232" s="15"/>
      <c r="IPO4232" s="15"/>
      <c r="IPP4232" s="15"/>
      <c r="IPQ4232" s="203" t="s">
        <v>3938</v>
      </c>
      <c r="IPR4232" s="162">
        <v>1</v>
      </c>
      <c r="IPS4232" s="204">
        <v>754.9</v>
      </c>
      <c r="IPT4232" s="162">
        <v>2024</v>
      </c>
      <c r="IPU4232" s="188" t="s">
        <v>4570</v>
      </c>
      <c r="IPV4232" s="162" t="s">
        <v>4217</v>
      </c>
      <c r="IPW4232" s="105">
        <v>3914834.69</v>
      </c>
      <c r="IPX4232" s="196"/>
      <c r="IPY4232" s="197"/>
      <c r="IPZ4232" s="196"/>
      <c r="IQA4232" s="265">
        <v>3914834.69</v>
      </c>
      <c r="IQB4232" s="198">
        <v>45364</v>
      </c>
      <c r="IQC4232" s="102">
        <v>45386</v>
      </c>
      <c r="IQD4232" s="15"/>
      <c r="IQE4232" s="15"/>
      <c r="IQF4232" s="15"/>
      <c r="IQG4232" s="203" t="s">
        <v>3938</v>
      </c>
      <c r="IQH4232" s="162">
        <v>1</v>
      </c>
      <c r="IQI4232" s="204">
        <v>754.9</v>
      </c>
      <c r="IQJ4232" s="162">
        <v>2024</v>
      </c>
      <c r="IQK4232" s="188" t="s">
        <v>4570</v>
      </c>
      <c r="IQL4232" s="162" t="s">
        <v>4217</v>
      </c>
      <c r="IQM4232" s="105">
        <v>3914834.69</v>
      </c>
      <c r="IQN4232" s="196"/>
      <c r="IQO4232" s="197"/>
      <c r="IQP4232" s="196"/>
      <c r="IQQ4232" s="265">
        <v>3914834.69</v>
      </c>
      <c r="IQR4232" s="198">
        <v>45364</v>
      </c>
      <c r="IQS4232" s="102">
        <v>45386</v>
      </c>
      <c r="IQT4232" s="15"/>
      <c r="IQU4232" s="15"/>
      <c r="IQV4232" s="15"/>
      <c r="IQW4232" s="203" t="s">
        <v>3938</v>
      </c>
      <c r="IQX4232" s="162">
        <v>1</v>
      </c>
      <c r="IQY4232" s="204">
        <v>754.9</v>
      </c>
      <c r="IQZ4232" s="162">
        <v>2024</v>
      </c>
      <c r="IRA4232" s="188" t="s">
        <v>4570</v>
      </c>
      <c r="IRB4232" s="162" t="s">
        <v>4217</v>
      </c>
      <c r="IRC4232" s="105">
        <v>3914834.69</v>
      </c>
      <c r="IRD4232" s="196"/>
      <c r="IRE4232" s="197"/>
      <c r="IRF4232" s="196"/>
      <c r="IRG4232" s="265">
        <v>3914834.69</v>
      </c>
      <c r="IRH4232" s="198">
        <v>45364</v>
      </c>
      <c r="IRI4232" s="102">
        <v>45386</v>
      </c>
      <c r="IRJ4232" s="15"/>
      <c r="IRK4232" s="15"/>
      <c r="IRL4232" s="15"/>
      <c r="IRM4232" s="203" t="s">
        <v>3938</v>
      </c>
      <c r="IRN4232" s="162">
        <v>1</v>
      </c>
      <c r="IRO4232" s="204">
        <v>754.9</v>
      </c>
      <c r="IRP4232" s="162">
        <v>2024</v>
      </c>
      <c r="IRQ4232" s="188" t="s">
        <v>4570</v>
      </c>
      <c r="IRR4232" s="162" t="s">
        <v>4217</v>
      </c>
      <c r="IRS4232" s="105">
        <v>3914834.69</v>
      </c>
      <c r="IRT4232" s="196"/>
      <c r="IRU4232" s="197"/>
      <c r="IRV4232" s="196"/>
      <c r="IRW4232" s="265">
        <v>3914834.69</v>
      </c>
      <c r="IRX4232" s="198">
        <v>45364</v>
      </c>
      <c r="IRY4232" s="102">
        <v>45386</v>
      </c>
      <c r="IRZ4232" s="15"/>
      <c r="ISA4232" s="15"/>
      <c r="ISB4232" s="15"/>
      <c r="ISC4232" s="203" t="s">
        <v>3938</v>
      </c>
      <c r="ISD4232" s="162">
        <v>1</v>
      </c>
      <c r="ISE4232" s="204">
        <v>754.9</v>
      </c>
      <c r="ISF4232" s="162">
        <v>2024</v>
      </c>
      <c r="ISG4232" s="188" t="s">
        <v>4570</v>
      </c>
      <c r="ISH4232" s="162" t="s">
        <v>4217</v>
      </c>
      <c r="ISI4232" s="105">
        <v>3914834.69</v>
      </c>
      <c r="ISJ4232" s="196"/>
      <c r="ISK4232" s="197"/>
      <c r="ISL4232" s="196"/>
      <c r="ISM4232" s="265">
        <v>3914834.69</v>
      </c>
      <c r="ISN4232" s="198">
        <v>45364</v>
      </c>
      <c r="ISO4232" s="102">
        <v>45386</v>
      </c>
      <c r="ISP4232" s="15"/>
      <c r="ISQ4232" s="15"/>
      <c r="ISR4232" s="15"/>
      <c r="ISS4232" s="203" t="s">
        <v>3938</v>
      </c>
      <c r="IST4232" s="162">
        <v>1</v>
      </c>
      <c r="ISU4232" s="204">
        <v>754.9</v>
      </c>
      <c r="ISV4232" s="162">
        <v>2024</v>
      </c>
      <c r="ISW4232" s="188" t="s">
        <v>4570</v>
      </c>
      <c r="ISX4232" s="162" t="s">
        <v>4217</v>
      </c>
      <c r="ISY4232" s="105">
        <v>3914834.69</v>
      </c>
      <c r="ISZ4232" s="196"/>
      <c r="ITA4232" s="197"/>
      <c r="ITB4232" s="196"/>
      <c r="ITC4232" s="265">
        <v>3914834.69</v>
      </c>
      <c r="ITD4232" s="198">
        <v>45364</v>
      </c>
      <c r="ITE4232" s="102">
        <v>45386</v>
      </c>
      <c r="ITF4232" s="15"/>
      <c r="ITG4232" s="15"/>
      <c r="ITH4232" s="15"/>
      <c r="ITI4232" s="203" t="s">
        <v>3938</v>
      </c>
      <c r="ITJ4232" s="162">
        <v>1</v>
      </c>
      <c r="ITK4232" s="204">
        <v>754.9</v>
      </c>
      <c r="ITL4232" s="162">
        <v>2024</v>
      </c>
      <c r="ITM4232" s="188" t="s">
        <v>4570</v>
      </c>
      <c r="ITN4232" s="162" t="s">
        <v>4217</v>
      </c>
      <c r="ITO4232" s="105">
        <v>3914834.69</v>
      </c>
      <c r="ITP4232" s="196"/>
      <c r="ITQ4232" s="197"/>
      <c r="ITR4232" s="196"/>
      <c r="ITS4232" s="265">
        <v>3914834.69</v>
      </c>
      <c r="ITT4232" s="198">
        <v>45364</v>
      </c>
      <c r="ITU4232" s="102">
        <v>45386</v>
      </c>
      <c r="ITV4232" s="15"/>
      <c r="ITW4232" s="15"/>
      <c r="ITX4232" s="15"/>
      <c r="ITY4232" s="203" t="s">
        <v>3938</v>
      </c>
      <c r="ITZ4232" s="162">
        <v>1</v>
      </c>
      <c r="IUA4232" s="204">
        <v>754.9</v>
      </c>
      <c r="IUB4232" s="162">
        <v>2024</v>
      </c>
      <c r="IUC4232" s="188" t="s">
        <v>4570</v>
      </c>
      <c r="IUD4232" s="162" t="s">
        <v>4217</v>
      </c>
      <c r="IUE4232" s="105">
        <v>3914834.69</v>
      </c>
      <c r="IUF4232" s="196"/>
      <c r="IUG4232" s="197"/>
      <c r="IUH4232" s="196"/>
      <c r="IUI4232" s="265">
        <v>3914834.69</v>
      </c>
      <c r="IUJ4232" s="198">
        <v>45364</v>
      </c>
      <c r="IUK4232" s="102">
        <v>45386</v>
      </c>
      <c r="IUL4232" s="15"/>
      <c r="IUM4232" s="15"/>
      <c r="IUN4232" s="15"/>
      <c r="IUO4232" s="203" t="s">
        <v>3938</v>
      </c>
      <c r="IUP4232" s="162">
        <v>1</v>
      </c>
      <c r="IUQ4232" s="204">
        <v>754.9</v>
      </c>
      <c r="IUR4232" s="162">
        <v>2024</v>
      </c>
      <c r="IUS4232" s="188" t="s">
        <v>4570</v>
      </c>
      <c r="IUT4232" s="162" t="s">
        <v>4217</v>
      </c>
      <c r="IUU4232" s="105">
        <v>3914834.69</v>
      </c>
      <c r="IUV4232" s="196"/>
      <c r="IUW4232" s="197"/>
      <c r="IUX4232" s="196"/>
      <c r="IUY4232" s="265">
        <v>3914834.69</v>
      </c>
      <c r="IUZ4232" s="198">
        <v>45364</v>
      </c>
      <c r="IVA4232" s="102">
        <v>45386</v>
      </c>
      <c r="IVB4232" s="15"/>
      <c r="IVC4232" s="15"/>
      <c r="IVD4232" s="15"/>
      <c r="IVE4232" s="203" t="s">
        <v>3938</v>
      </c>
      <c r="IVF4232" s="162">
        <v>1</v>
      </c>
      <c r="IVG4232" s="204">
        <v>754.9</v>
      </c>
      <c r="IVH4232" s="162">
        <v>2024</v>
      </c>
      <c r="IVI4232" s="188" t="s">
        <v>4570</v>
      </c>
      <c r="IVJ4232" s="162" t="s">
        <v>4217</v>
      </c>
      <c r="IVK4232" s="105">
        <v>3914834.69</v>
      </c>
      <c r="IVL4232" s="196"/>
      <c r="IVM4232" s="197"/>
      <c r="IVN4232" s="196"/>
      <c r="IVO4232" s="265">
        <v>3914834.69</v>
      </c>
      <c r="IVP4232" s="198">
        <v>45364</v>
      </c>
      <c r="IVQ4232" s="102">
        <v>45386</v>
      </c>
      <c r="IVR4232" s="15"/>
      <c r="IVS4232" s="15"/>
      <c r="IVT4232" s="15"/>
      <c r="IVU4232" s="203" t="s">
        <v>3938</v>
      </c>
      <c r="IVV4232" s="162">
        <v>1</v>
      </c>
      <c r="IVW4232" s="204">
        <v>754.9</v>
      </c>
      <c r="IVX4232" s="162">
        <v>2024</v>
      </c>
      <c r="IVY4232" s="188" t="s">
        <v>4570</v>
      </c>
      <c r="IVZ4232" s="162" t="s">
        <v>4217</v>
      </c>
      <c r="IWA4232" s="105">
        <v>3914834.69</v>
      </c>
      <c r="IWB4232" s="196"/>
      <c r="IWC4232" s="197"/>
      <c r="IWD4232" s="196"/>
      <c r="IWE4232" s="265">
        <v>3914834.69</v>
      </c>
      <c r="IWF4232" s="198">
        <v>45364</v>
      </c>
      <c r="IWG4232" s="102">
        <v>45386</v>
      </c>
      <c r="IWH4232" s="15"/>
      <c r="IWI4232" s="15"/>
      <c r="IWJ4232" s="15"/>
      <c r="IWK4232" s="203" t="s">
        <v>3938</v>
      </c>
      <c r="IWL4232" s="162">
        <v>1</v>
      </c>
      <c r="IWM4232" s="204">
        <v>754.9</v>
      </c>
      <c r="IWN4232" s="162">
        <v>2024</v>
      </c>
      <c r="IWO4232" s="188" t="s">
        <v>4570</v>
      </c>
      <c r="IWP4232" s="162" t="s">
        <v>4217</v>
      </c>
      <c r="IWQ4232" s="105">
        <v>3914834.69</v>
      </c>
      <c r="IWR4232" s="196"/>
      <c r="IWS4232" s="197"/>
      <c r="IWT4232" s="196"/>
      <c r="IWU4232" s="265">
        <v>3914834.69</v>
      </c>
      <c r="IWV4232" s="198">
        <v>45364</v>
      </c>
      <c r="IWW4232" s="102">
        <v>45386</v>
      </c>
      <c r="IWX4232" s="15"/>
      <c r="IWY4232" s="15"/>
      <c r="IWZ4232" s="15"/>
      <c r="IXA4232" s="203" t="s">
        <v>3938</v>
      </c>
      <c r="IXB4232" s="162">
        <v>1</v>
      </c>
      <c r="IXC4232" s="204">
        <v>754.9</v>
      </c>
      <c r="IXD4232" s="162">
        <v>2024</v>
      </c>
      <c r="IXE4232" s="188" t="s">
        <v>4570</v>
      </c>
      <c r="IXF4232" s="162" t="s">
        <v>4217</v>
      </c>
      <c r="IXG4232" s="105">
        <v>3914834.69</v>
      </c>
      <c r="IXH4232" s="196"/>
      <c r="IXI4232" s="197"/>
      <c r="IXJ4232" s="196"/>
      <c r="IXK4232" s="265">
        <v>3914834.69</v>
      </c>
      <c r="IXL4232" s="198">
        <v>45364</v>
      </c>
      <c r="IXM4232" s="102">
        <v>45386</v>
      </c>
      <c r="IXN4232" s="15"/>
      <c r="IXO4232" s="15"/>
      <c r="IXP4232" s="15"/>
      <c r="IXQ4232" s="203" t="s">
        <v>3938</v>
      </c>
      <c r="IXR4232" s="162">
        <v>1</v>
      </c>
      <c r="IXS4232" s="204">
        <v>754.9</v>
      </c>
      <c r="IXT4232" s="162">
        <v>2024</v>
      </c>
      <c r="IXU4232" s="188" t="s">
        <v>4570</v>
      </c>
      <c r="IXV4232" s="162" t="s">
        <v>4217</v>
      </c>
      <c r="IXW4232" s="105">
        <v>3914834.69</v>
      </c>
      <c r="IXX4232" s="196"/>
      <c r="IXY4232" s="197"/>
      <c r="IXZ4232" s="196"/>
      <c r="IYA4232" s="265">
        <v>3914834.69</v>
      </c>
      <c r="IYB4232" s="198">
        <v>45364</v>
      </c>
      <c r="IYC4232" s="102">
        <v>45386</v>
      </c>
      <c r="IYD4232" s="15"/>
      <c r="IYE4232" s="15"/>
      <c r="IYF4232" s="15"/>
      <c r="IYG4232" s="203" t="s">
        <v>3938</v>
      </c>
      <c r="IYH4232" s="162">
        <v>1</v>
      </c>
      <c r="IYI4232" s="204">
        <v>754.9</v>
      </c>
      <c r="IYJ4232" s="162">
        <v>2024</v>
      </c>
      <c r="IYK4232" s="188" t="s">
        <v>4570</v>
      </c>
      <c r="IYL4232" s="162" t="s">
        <v>4217</v>
      </c>
      <c r="IYM4232" s="105">
        <v>3914834.69</v>
      </c>
      <c r="IYN4232" s="196"/>
      <c r="IYO4232" s="197"/>
      <c r="IYP4232" s="196"/>
      <c r="IYQ4232" s="265">
        <v>3914834.69</v>
      </c>
      <c r="IYR4232" s="198">
        <v>45364</v>
      </c>
      <c r="IYS4232" s="102">
        <v>45386</v>
      </c>
      <c r="IYT4232" s="15"/>
      <c r="IYU4232" s="15"/>
      <c r="IYV4232" s="15"/>
      <c r="IYW4232" s="203" t="s">
        <v>3938</v>
      </c>
      <c r="IYX4232" s="162">
        <v>1</v>
      </c>
      <c r="IYY4232" s="204">
        <v>754.9</v>
      </c>
      <c r="IYZ4232" s="162">
        <v>2024</v>
      </c>
      <c r="IZA4232" s="188" t="s">
        <v>4570</v>
      </c>
      <c r="IZB4232" s="162" t="s">
        <v>4217</v>
      </c>
      <c r="IZC4232" s="105">
        <v>3914834.69</v>
      </c>
      <c r="IZD4232" s="196"/>
      <c r="IZE4232" s="197"/>
      <c r="IZF4232" s="196"/>
      <c r="IZG4232" s="265">
        <v>3914834.69</v>
      </c>
      <c r="IZH4232" s="198">
        <v>45364</v>
      </c>
      <c r="IZI4232" s="102">
        <v>45386</v>
      </c>
      <c r="IZJ4232" s="15"/>
      <c r="IZK4232" s="15"/>
      <c r="IZL4232" s="15"/>
      <c r="IZM4232" s="203" t="s">
        <v>3938</v>
      </c>
      <c r="IZN4232" s="162">
        <v>1</v>
      </c>
      <c r="IZO4232" s="204">
        <v>754.9</v>
      </c>
      <c r="IZP4232" s="162">
        <v>2024</v>
      </c>
      <c r="IZQ4232" s="188" t="s">
        <v>4570</v>
      </c>
      <c r="IZR4232" s="162" t="s">
        <v>4217</v>
      </c>
      <c r="IZS4232" s="105">
        <v>3914834.69</v>
      </c>
      <c r="IZT4232" s="196"/>
      <c r="IZU4232" s="197"/>
      <c r="IZV4232" s="196"/>
      <c r="IZW4232" s="265">
        <v>3914834.69</v>
      </c>
      <c r="IZX4232" s="198">
        <v>45364</v>
      </c>
      <c r="IZY4232" s="102">
        <v>45386</v>
      </c>
      <c r="IZZ4232" s="15"/>
      <c r="JAA4232" s="15"/>
      <c r="JAB4232" s="15"/>
      <c r="JAC4232" s="203" t="s">
        <v>3938</v>
      </c>
      <c r="JAD4232" s="162">
        <v>1</v>
      </c>
      <c r="JAE4232" s="204">
        <v>754.9</v>
      </c>
      <c r="JAF4232" s="162">
        <v>2024</v>
      </c>
      <c r="JAG4232" s="188" t="s">
        <v>4570</v>
      </c>
      <c r="JAH4232" s="162" t="s">
        <v>4217</v>
      </c>
      <c r="JAI4232" s="105">
        <v>3914834.69</v>
      </c>
      <c r="JAJ4232" s="196"/>
      <c r="JAK4232" s="197"/>
      <c r="JAL4232" s="196"/>
      <c r="JAM4232" s="265">
        <v>3914834.69</v>
      </c>
      <c r="JAN4232" s="198">
        <v>45364</v>
      </c>
      <c r="JAO4232" s="102">
        <v>45386</v>
      </c>
      <c r="JAP4232" s="15"/>
      <c r="JAQ4232" s="15"/>
      <c r="JAR4232" s="15"/>
      <c r="JAS4232" s="203" t="s">
        <v>3938</v>
      </c>
      <c r="JAT4232" s="162">
        <v>1</v>
      </c>
      <c r="JAU4232" s="204">
        <v>754.9</v>
      </c>
      <c r="JAV4232" s="162">
        <v>2024</v>
      </c>
      <c r="JAW4232" s="188" t="s">
        <v>4570</v>
      </c>
      <c r="JAX4232" s="162" t="s">
        <v>4217</v>
      </c>
      <c r="JAY4232" s="105">
        <v>3914834.69</v>
      </c>
      <c r="JAZ4232" s="196"/>
      <c r="JBA4232" s="197"/>
      <c r="JBB4232" s="196"/>
      <c r="JBC4232" s="265">
        <v>3914834.69</v>
      </c>
      <c r="JBD4232" s="198">
        <v>45364</v>
      </c>
      <c r="JBE4232" s="102">
        <v>45386</v>
      </c>
      <c r="JBF4232" s="15"/>
      <c r="JBG4232" s="15"/>
      <c r="JBH4232" s="15"/>
      <c r="JBI4232" s="203" t="s">
        <v>3938</v>
      </c>
      <c r="JBJ4232" s="162">
        <v>1</v>
      </c>
      <c r="JBK4232" s="204">
        <v>754.9</v>
      </c>
      <c r="JBL4232" s="162">
        <v>2024</v>
      </c>
      <c r="JBM4232" s="188" t="s">
        <v>4570</v>
      </c>
      <c r="JBN4232" s="162" t="s">
        <v>4217</v>
      </c>
      <c r="JBO4232" s="105">
        <v>3914834.69</v>
      </c>
      <c r="JBP4232" s="196"/>
      <c r="JBQ4232" s="197"/>
      <c r="JBR4232" s="196"/>
      <c r="JBS4232" s="265">
        <v>3914834.69</v>
      </c>
      <c r="JBT4232" s="198">
        <v>45364</v>
      </c>
      <c r="JBU4232" s="102">
        <v>45386</v>
      </c>
      <c r="JBV4232" s="15"/>
      <c r="JBW4232" s="15"/>
      <c r="JBX4232" s="15"/>
      <c r="JBY4232" s="203" t="s">
        <v>3938</v>
      </c>
      <c r="JBZ4232" s="162">
        <v>1</v>
      </c>
      <c r="JCA4232" s="204">
        <v>754.9</v>
      </c>
      <c r="JCB4232" s="162">
        <v>2024</v>
      </c>
      <c r="JCC4232" s="188" t="s">
        <v>4570</v>
      </c>
      <c r="JCD4232" s="162" t="s">
        <v>4217</v>
      </c>
      <c r="JCE4232" s="105">
        <v>3914834.69</v>
      </c>
      <c r="JCF4232" s="196"/>
      <c r="JCG4232" s="197"/>
      <c r="JCH4232" s="196"/>
      <c r="JCI4232" s="265">
        <v>3914834.69</v>
      </c>
      <c r="JCJ4232" s="198">
        <v>45364</v>
      </c>
      <c r="JCK4232" s="102">
        <v>45386</v>
      </c>
      <c r="JCL4232" s="15"/>
      <c r="JCM4232" s="15"/>
      <c r="JCN4232" s="15"/>
      <c r="JCO4232" s="203" t="s">
        <v>3938</v>
      </c>
      <c r="JCP4232" s="162">
        <v>1</v>
      </c>
      <c r="JCQ4232" s="204">
        <v>754.9</v>
      </c>
      <c r="JCR4232" s="162">
        <v>2024</v>
      </c>
      <c r="JCS4232" s="188" t="s">
        <v>4570</v>
      </c>
      <c r="JCT4232" s="162" t="s">
        <v>4217</v>
      </c>
      <c r="JCU4232" s="105">
        <v>3914834.69</v>
      </c>
      <c r="JCV4232" s="196"/>
      <c r="JCW4232" s="197"/>
      <c r="JCX4232" s="196"/>
      <c r="JCY4232" s="265">
        <v>3914834.69</v>
      </c>
      <c r="JCZ4232" s="198">
        <v>45364</v>
      </c>
      <c r="JDA4232" s="102">
        <v>45386</v>
      </c>
      <c r="JDB4232" s="15"/>
      <c r="JDC4232" s="15"/>
      <c r="JDD4232" s="15"/>
      <c r="JDE4232" s="203" t="s">
        <v>3938</v>
      </c>
      <c r="JDF4232" s="162">
        <v>1</v>
      </c>
      <c r="JDG4232" s="204">
        <v>754.9</v>
      </c>
      <c r="JDH4232" s="162">
        <v>2024</v>
      </c>
      <c r="JDI4232" s="188" t="s">
        <v>4570</v>
      </c>
      <c r="JDJ4232" s="162" t="s">
        <v>4217</v>
      </c>
      <c r="JDK4232" s="105">
        <v>3914834.69</v>
      </c>
      <c r="JDL4232" s="196"/>
      <c r="JDM4232" s="197"/>
      <c r="JDN4232" s="196"/>
      <c r="JDO4232" s="265">
        <v>3914834.69</v>
      </c>
      <c r="JDP4232" s="198">
        <v>45364</v>
      </c>
      <c r="JDQ4232" s="102">
        <v>45386</v>
      </c>
      <c r="JDR4232" s="15"/>
      <c r="JDS4232" s="15"/>
      <c r="JDT4232" s="15"/>
      <c r="JDU4232" s="203" t="s">
        <v>3938</v>
      </c>
      <c r="JDV4232" s="162">
        <v>1</v>
      </c>
      <c r="JDW4232" s="204">
        <v>754.9</v>
      </c>
      <c r="JDX4232" s="162">
        <v>2024</v>
      </c>
      <c r="JDY4232" s="188" t="s">
        <v>4570</v>
      </c>
      <c r="JDZ4232" s="162" t="s">
        <v>4217</v>
      </c>
      <c r="JEA4232" s="105">
        <v>3914834.69</v>
      </c>
      <c r="JEB4232" s="196"/>
      <c r="JEC4232" s="197"/>
      <c r="JED4232" s="196"/>
      <c r="JEE4232" s="265">
        <v>3914834.69</v>
      </c>
      <c r="JEF4232" s="198">
        <v>45364</v>
      </c>
      <c r="JEG4232" s="102">
        <v>45386</v>
      </c>
      <c r="JEH4232" s="15"/>
      <c r="JEI4232" s="15"/>
      <c r="JEJ4232" s="15"/>
      <c r="JEK4232" s="203" t="s">
        <v>3938</v>
      </c>
      <c r="JEL4232" s="162">
        <v>1</v>
      </c>
      <c r="JEM4232" s="204">
        <v>754.9</v>
      </c>
      <c r="JEN4232" s="162">
        <v>2024</v>
      </c>
      <c r="JEO4232" s="188" t="s">
        <v>4570</v>
      </c>
      <c r="JEP4232" s="162" t="s">
        <v>4217</v>
      </c>
      <c r="JEQ4232" s="105">
        <v>3914834.69</v>
      </c>
      <c r="JER4232" s="196"/>
      <c r="JES4232" s="197"/>
      <c r="JET4232" s="196"/>
      <c r="JEU4232" s="265">
        <v>3914834.69</v>
      </c>
      <c r="JEV4232" s="198">
        <v>45364</v>
      </c>
      <c r="JEW4232" s="102">
        <v>45386</v>
      </c>
      <c r="JEX4232" s="15"/>
      <c r="JEY4232" s="15"/>
      <c r="JEZ4232" s="15"/>
      <c r="JFA4232" s="203" t="s">
        <v>3938</v>
      </c>
      <c r="JFB4232" s="162">
        <v>1</v>
      </c>
      <c r="JFC4232" s="204">
        <v>754.9</v>
      </c>
      <c r="JFD4232" s="162">
        <v>2024</v>
      </c>
      <c r="JFE4232" s="188" t="s">
        <v>4570</v>
      </c>
      <c r="JFF4232" s="162" t="s">
        <v>4217</v>
      </c>
      <c r="JFG4232" s="105">
        <v>3914834.69</v>
      </c>
      <c r="JFH4232" s="196"/>
      <c r="JFI4232" s="197"/>
      <c r="JFJ4232" s="196"/>
      <c r="JFK4232" s="265">
        <v>3914834.69</v>
      </c>
      <c r="JFL4232" s="198">
        <v>45364</v>
      </c>
      <c r="JFM4232" s="102">
        <v>45386</v>
      </c>
      <c r="JFN4232" s="15"/>
      <c r="JFO4232" s="15"/>
      <c r="JFP4232" s="15"/>
      <c r="JFQ4232" s="203" t="s">
        <v>3938</v>
      </c>
      <c r="JFR4232" s="162">
        <v>1</v>
      </c>
      <c r="JFS4232" s="204">
        <v>754.9</v>
      </c>
      <c r="JFT4232" s="162">
        <v>2024</v>
      </c>
      <c r="JFU4232" s="188" t="s">
        <v>4570</v>
      </c>
      <c r="JFV4232" s="162" t="s">
        <v>4217</v>
      </c>
      <c r="JFW4232" s="105">
        <v>3914834.69</v>
      </c>
      <c r="JFX4232" s="196"/>
      <c r="JFY4232" s="197"/>
      <c r="JFZ4232" s="196"/>
      <c r="JGA4232" s="265">
        <v>3914834.69</v>
      </c>
      <c r="JGB4232" s="198">
        <v>45364</v>
      </c>
      <c r="JGC4232" s="102">
        <v>45386</v>
      </c>
      <c r="JGD4232" s="15"/>
      <c r="JGE4232" s="15"/>
      <c r="JGF4232" s="15"/>
      <c r="JGG4232" s="203" t="s">
        <v>3938</v>
      </c>
      <c r="JGH4232" s="162">
        <v>1</v>
      </c>
      <c r="JGI4232" s="204">
        <v>754.9</v>
      </c>
      <c r="JGJ4232" s="162">
        <v>2024</v>
      </c>
      <c r="JGK4232" s="188" t="s">
        <v>4570</v>
      </c>
      <c r="JGL4232" s="162" t="s">
        <v>4217</v>
      </c>
      <c r="JGM4232" s="105">
        <v>3914834.69</v>
      </c>
      <c r="JGN4232" s="196"/>
      <c r="JGO4232" s="197"/>
      <c r="JGP4232" s="196"/>
      <c r="JGQ4232" s="265">
        <v>3914834.69</v>
      </c>
      <c r="JGR4232" s="198">
        <v>45364</v>
      </c>
      <c r="JGS4232" s="102">
        <v>45386</v>
      </c>
      <c r="JGT4232" s="15"/>
      <c r="JGU4232" s="15"/>
      <c r="JGV4232" s="15"/>
      <c r="JGW4232" s="203" t="s">
        <v>3938</v>
      </c>
      <c r="JGX4232" s="162">
        <v>1</v>
      </c>
      <c r="JGY4232" s="204">
        <v>754.9</v>
      </c>
      <c r="JGZ4232" s="162">
        <v>2024</v>
      </c>
      <c r="JHA4232" s="188" t="s">
        <v>4570</v>
      </c>
      <c r="JHB4232" s="162" t="s">
        <v>4217</v>
      </c>
      <c r="JHC4232" s="105">
        <v>3914834.69</v>
      </c>
      <c r="JHD4232" s="196"/>
      <c r="JHE4232" s="197"/>
      <c r="JHF4232" s="196"/>
      <c r="JHG4232" s="265">
        <v>3914834.69</v>
      </c>
      <c r="JHH4232" s="198">
        <v>45364</v>
      </c>
      <c r="JHI4232" s="102">
        <v>45386</v>
      </c>
      <c r="JHJ4232" s="15"/>
      <c r="JHK4232" s="15"/>
      <c r="JHL4232" s="15"/>
      <c r="JHM4232" s="203" t="s">
        <v>3938</v>
      </c>
      <c r="JHN4232" s="162">
        <v>1</v>
      </c>
      <c r="JHO4232" s="204">
        <v>754.9</v>
      </c>
      <c r="JHP4232" s="162">
        <v>2024</v>
      </c>
      <c r="JHQ4232" s="188" t="s">
        <v>4570</v>
      </c>
      <c r="JHR4232" s="162" t="s">
        <v>4217</v>
      </c>
      <c r="JHS4232" s="105">
        <v>3914834.69</v>
      </c>
      <c r="JHT4232" s="196"/>
      <c r="JHU4232" s="197"/>
      <c r="JHV4232" s="196"/>
      <c r="JHW4232" s="265">
        <v>3914834.69</v>
      </c>
      <c r="JHX4232" s="198">
        <v>45364</v>
      </c>
      <c r="JHY4232" s="102">
        <v>45386</v>
      </c>
      <c r="JHZ4232" s="15"/>
      <c r="JIA4232" s="15"/>
      <c r="JIB4232" s="15"/>
      <c r="JIC4232" s="203" t="s">
        <v>3938</v>
      </c>
      <c r="JID4232" s="162">
        <v>1</v>
      </c>
      <c r="JIE4232" s="204">
        <v>754.9</v>
      </c>
      <c r="JIF4232" s="162">
        <v>2024</v>
      </c>
      <c r="JIG4232" s="188" t="s">
        <v>4570</v>
      </c>
      <c r="JIH4232" s="162" t="s">
        <v>4217</v>
      </c>
      <c r="JII4232" s="105">
        <v>3914834.69</v>
      </c>
      <c r="JIJ4232" s="196"/>
      <c r="JIK4232" s="197"/>
      <c r="JIL4232" s="196"/>
      <c r="JIM4232" s="265">
        <v>3914834.69</v>
      </c>
      <c r="JIN4232" s="198">
        <v>45364</v>
      </c>
      <c r="JIO4232" s="102">
        <v>45386</v>
      </c>
      <c r="JIP4232" s="15"/>
      <c r="JIQ4232" s="15"/>
      <c r="JIR4232" s="15"/>
      <c r="JIS4232" s="203" t="s">
        <v>3938</v>
      </c>
      <c r="JIT4232" s="162">
        <v>1</v>
      </c>
      <c r="JIU4232" s="204">
        <v>754.9</v>
      </c>
      <c r="JIV4232" s="162">
        <v>2024</v>
      </c>
      <c r="JIW4232" s="188" t="s">
        <v>4570</v>
      </c>
      <c r="JIX4232" s="162" t="s">
        <v>4217</v>
      </c>
      <c r="JIY4232" s="105">
        <v>3914834.69</v>
      </c>
      <c r="JIZ4232" s="196"/>
      <c r="JJA4232" s="197"/>
      <c r="JJB4232" s="196"/>
      <c r="JJC4232" s="265">
        <v>3914834.69</v>
      </c>
      <c r="JJD4232" s="198">
        <v>45364</v>
      </c>
      <c r="JJE4232" s="102">
        <v>45386</v>
      </c>
      <c r="JJF4232" s="15"/>
      <c r="JJG4232" s="15"/>
      <c r="JJH4232" s="15"/>
      <c r="JJI4232" s="203" t="s">
        <v>3938</v>
      </c>
      <c r="JJJ4232" s="162">
        <v>1</v>
      </c>
      <c r="JJK4232" s="204">
        <v>754.9</v>
      </c>
      <c r="JJL4232" s="162">
        <v>2024</v>
      </c>
      <c r="JJM4232" s="188" t="s">
        <v>4570</v>
      </c>
      <c r="JJN4232" s="162" t="s">
        <v>4217</v>
      </c>
      <c r="JJO4232" s="105">
        <v>3914834.69</v>
      </c>
      <c r="JJP4232" s="196"/>
      <c r="JJQ4232" s="197"/>
      <c r="JJR4232" s="196"/>
      <c r="JJS4232" s="265">
        <v>3914834.69</v>
      </c>
      <c r="JJT4232" s="198">
        <v>45364</v>
      </c>
      <c r="JJU4232" s="102">
        <v>45386</v>
      </c>
      <c r="JJV4232" s="15"/>
      <c r="JJW4232" s="15"/>
      <c r="JJX4232" s="15"/>
      <c r="JJY4232" s="203" t="s">
        <v>3938</v>
      </c>
      <c r="JJZ4232" s="162">
        <v>1</v>
      </c>
      <c r="JKA4232" s="204">
        <v>754.9</v>
      </c>
      <c r="JKB4232" s="162">
        <v>2024</v>
      </c>
      <c r="JKC4232" s="188" t="s">
        <v>4570</v>
      </c>
      <c r="JKD4232" s="162" t="s">
        <v>4217</v>
      </c>
      <c r="JKE4232" s="105">
        <v>3914834.69</v>
      </c>
      <c r="JKF4232" s="196"/>
      <c r="JKG4232" s="197"/>
      <c r="JKH4232" s="196"/>
      <c r="JKI4232" s="265">
        <v>3914834.69</v>
      </c>
      <c r="JKJ4232" s="198">
        <v>45364</v>
      </c>
      <c r="JKK4232" s="102">
        <v>45386</v>
      </c>
      <c r="JKL4232" s="15"/>
      <c r="JKM4232" s="15"/>
      <c r="JKN4232" s="15"/>
      <c r="JKO4232" s="203" t="s">
        <v>3938</v>
      </c>
      <c r="JKP4232" s="162">
        <v>1</v>
      </c>
      <c r="JKQ4232" s="204">
        <v>754.9</v>
      </c>
      <c r="JKR4232" s="162">
        <v>2024</v>
      </c>
      <c r="JKS4232" s="188" t="s">
        <v>4570</v>
      </c>
      <c r="JKT4232" s="162" t="s">
        <v>4217</v>
      </c>
      <c r="JKU4232" s="105">
        <v>3914834.69</v>
      </c>
      <c r="JKV4232" s="196"/>
      <c r="JKW4232" s="197"/>
      <c r="JKX4232" s="196"/>
      <c r="JKY4232" s="265">
        <v>3914834.69</v>
      </c>
      <c r="JKZ4232" s="198">
        <v>45364</v>
      </c>
      <c r="JLA4232" s="102">
        <v>45386</v>
      </c>
      <c r="JLB4232" s="15"/>
      <c r="JLC4232" s="15"/>
      <c r="JLD4232" s="15"/>
      <c r="JLE4232" s="203" t="s">
        <v>3938</v>
      </c>
      <c r="JLF4232" s="162">
        <v>1</v>
      </c>
      <c r="JLG4232" s="204">
        <v>754.9</v>
      </c>
      <c r="JLH4232" s="162">
        <v>2024</v>
      </c>
      <c r="JLI4232" s="188" t="s">
        <v>4570</v>
      </c>
      <c r="JLJ4232" s="162" t="s">
        <v>4217</v>
      </c>
      <c r="JLK4232" s="105">
        <v>3914834.69</v>
      </c>
      <c r="JLL4232" s="196"/>
      <c r="JLM4232" s="197"/>
      <c r="JLN4232" s="196"/>
      <c r="JLO4232" s="265">
        <v>3914834.69</v>
      </c>
      <c r="JLP4232" s="198">
        <v>45364</v>
      </c>
      <c r="JLQ4232" s="102">
        <v>45386</v>
      </c>
      <c r="JLR4232" s="15"/>
      <c r="JLS4232" s="15"/>
      <c r="JLT4232" s="15"/>
      <c r="JLU4232" s="203" t="s">
        <v>3938</v>
      </c>
      <c r="JLV4232" s="162">
        <v>1</v>
      </c>
      <c r="JLW4232" s="204">
        <v>754.9</v>
      </c>
      <c r="JLX4232" s="162">
        <v>2024</v>
      </c>
      <c r="JLY4232" s="188" t="s">
        <v>4570</v>
      </c>
      <c r="JLZ4232" s="162" t="s">
        <v>4217</v>
      </c>
      <c r="JMA4232" s="105">
        <v>3914834.69</v>
      </c>
      <c r="JMB4232" s="196"/>
      <c r="JMC4232" s="197"/>
      <c r="JMD4232" s="196"/>
      <c r="JME4232" s="265">
        <v>3914834.69</v>
      </c>
      <c r="JMF4232" s="198">
        <v>45364</v>
      </c>
      <c r="JMG4232" s="102">
        <v>45386</v>
      </c>
      <c r="JMH4232" s="15"/>
      <c r="JMI4232" s="15"/>
      <c r="JMJ4232" s="15"/>
      <c r="JMK4232" s="203" t="s">
        <v>3938</v>
      </c>
      <c r="JML4232" s="162">
        <v>1</v>
      </c>
      <c r="JMM4232" s="204">
        <v>754.9</v>
      </c>
      <c r="JMN4232" s="162">
        <v>2024</v>
      </c>
      <c r="JMO4232" s="188" t="s">
        <v>4570</v>
      </c>
      <c r="JMP4232" s="162" t="s">
        <v>4217</v>
      </c>
      <c r="JMQ4232" s="105">
        <v>3914834.69</v>
      </c>
      <c r="JMR4232" s="196"/>
      <c r="JMS4232" s="197"/>
      <c r="JMT4232" s="196"/>
      <c r="JMU4232" s="265">
        <v>3914834.69</v>
      </c>
      <c r="JMV4232" s="198">
        <v>45364</v>
      </c>
      <c r="JMW4232" s="102">
        <v>45386</v>
      </c>
      <c r="JMX4232" s="15"/>
      <c r="JMY4232" s="15"/>
      <c r="JMZ4232" s="15"/>
      <c r="JNA4232" s="203" t="s">
        <v>3938</v>
      </c>
      <c r="JNB4232" s="162">
        <v>1</v>
      </c>
      <c r="JNC4232" s="204">
        <v>754.9</v>
      </c>
      <c r="JND4232" s="162">
        <v>2024</v>
      </c>
      <c r="JNE4232" s="188" t="s">
        <v>4570</v>
      </c>
      <c r="JNF4232" s="162" t="s">
        <v>4217</v>
      </c>
      <c r="JNG4232" s="105">
        <v>3914834.69</v>
      </c>
      <c r="JNH4232" s="196"/>
      <c r="JNI4232" s="197"/>
      <c r="JNJ4232" s="196"/>
      <c r="JNK4232" s="265">
        <v>3914834.69</v>
      </c>
      <c r="JNL4232" s="198">
        <v>45364</v>
      </c>
      <c r="JNM4232" s="102">
        <v>45386</v>
      </c>
      <c r="JNN4232" s="15"/>
      <c r="JNO4232" s="15"/>
      <c r="JNP4232" s="15"/>
      <c r="JNQ4232" s="203" t="s">
        <v>3938</v>
      </c>
      <c r="JNR4232" s="162">
        <v>1</v>
      </c>
      <c r="JNS4232" s="204">
        <v>754.9</v>
      </c>
      <c r="JNT4232" s="162">
        <v>2024</v>
      </c>
      <c r="JNU4232" s="188" t="s">
        <v>4570</v>
      </c>
      <c r="JNV4232" s="162" t="s">
        <v>4217</v>
      </c>
      <c r="JNW4232" s="105">
        <v>3914834.69</v>
      </c>
      <c r="JNX4232" s="196"/>
      <c r="JNY4232" s="197"/>
      <c r="JNZ4232" s="196"/>
      <c r="JOA4232" s="265">
        <v>3914834.69</v>
      </c>
      <c r="JOB4232" s="198">
        <v>45364</v>
      </c>
      <c r="JOC4232" s="102">
        <v>45386</v>
      </c>
      <c r="JOD4232" s="15"/>
      <c r="JOE4232" s="15"/>
      <c r="JOF4232" s="15"/>
      <c r="JOG4232" s="203" t="s">
        <v>3938</v>
      </c>
      <c r="JOH4232" s="162">
        <v>1</v>
      </c>
      <c r="JOI4232" s="204">
        <v>754.9</v>
      </c>
      <c r="JOJ4232" s="162">
        <v>2024</v>
      </c>
      <c r="JOK4232" s="188" t="s">
        <v>4570</v>
      </c>
      <c r="JOL4232" s="162" t="s">
        <v>4217</v>
      </c>
      <c r="JOM4232" s="105">
        <v>3914834.69</v>
      </c>
      <c r="JON4232" s="196"/>
      <c r="JOO4232" s="197"/>
      <c r="JOP4232" s="196"/>
      <c r="JOQ4232" s="265">
        <v>3914834.69</v>
      </c>
      <c r="JOR4232" s="198">
        <v>45364</v>
      </c>
      <c r="JOS4232" s="102">
        <v>45386</v>
      </c>
      <c r="JOT4232" s="15"/>
      <c r="JOU4232" s="15"/>
      <c r="JOV4232" s="15"/>
      <c r="JOW4232" s="203" t="s">
        <v>3938</v>
      </c>
      <c r="JOX4232" s="162">
        <v>1</v>
      </c>
      <c r="JOY4232" s="204">
        <v>754.9</v>
      </c>
      <c r="JOZ4232" s="162">
        <v>2024</v>
      </c>
      <c r="JPA4232" s="188" t="s">
        <v>4570</v>
      </c>
      <c r="JPB4232" s="162" t="s">
        <v>4217</v>
      </c>
      <c r="JPC4232" s="105">
        <v>3914834.69</v>
      </c>
      <c r="JPD4232" s="196"/>
      <c r="JPE4232" s="197"/>
      <c r="JPF4232" s="196"/>
      <c r="JPG4232" s="265">
        <v>3914834.69</v>
      </c>
      <c r="JPH4232" s="198">
        <v>45364</v>
      </c>
      <c r="JPI4232" s="102">
        <v>45386</v>
      </c>
      <c r="JPJ4232" s="15"/>
      <c r="JPK4232" s="15"/>
      <c r="JPL4232" s="15"/>
      <c r="JPM4232" s="203" t="s">
        <v>3938</v>
      </c>
      <c r="JPN4232" s="162">
        <v>1</v>
      </c>
      <c r="JPO4232" s="204">
        <v>754.9</v>
      </c>
      <c r="JPP4232" s="162">
        <v>2024</v>
      </c>
      <c r="JPQ4232" s="188" t="s">
        <v>4570</v>
      </c>
      <c r="JPR4232" s="162" t="s">
        <v>4217</v>
      </c>
      <c r="JPS4232" s="105">
        <v>3914834.69</v>
      </c>
      <c r="JPT4232" s="196"/>
      <c r="JPU4232" s="197"/>
      <c r="JPV4232" s="196"/>
      <c r="JPW4232" s="265">
        <v>3914834.69</v>
      </c>
      <c r="JPX4232" s="198">
        <v>45364</v>
      </c>
      <c r="JPY4232" s="102">
        <v>45386</v>
      </c>
      <c r="JPZ4232" s="15"/>
      <c r="JQA4232" s="15"/>
      <c r="JQB4232" s="15"/>
      <c r="JQC4232" s="203" t="s">
        <v>3938</v>
      </c>
      <c r="JQD4232" s="162">
        <v>1</v>
      </c>
      <c r="JQE4232" s="204">
        <v>754.9</v>
      </c>
      <c r="JQF4232" s="162">
        <v>2024</v>
      </c>
      <c r="JQG4232" s="188" t="s">
        <v>4570</v>
      </c>
      <c r="JQH4232" s="162" t="s">
        <v>4217</v>
      </c>
      <c r="JQI4232" s="105">
        <v>3914834.69</v>
      </c>
      <c r="JQJ4232" s="196"/>
      <c r="JQK4232" s="197"/>
      <c r="JQL4232" s="196"/>
      <c r="JQM4232" s="265">
        <v>3914834.69</v>
      </c>
      <c r="JQN4232" s="198">
        <v>45364</v>
      </c>
      <c r="JQO4232" s="102">
        <v>45386</v>
      </c>
      <c r="JQP4232" s="15"/>
      <c r="JQQ4232" s="15"/>
      <c r="JQR4232" s="15"/>
      <c r="JQS4232" s="203" t="s">
        <v>3938</v>
      </c>
      <c r="JQT4232" s="162">
        <v>1</v>
      </c>
      <c r="JQU4232" s="204">
        <v>754.9</v>
      </c>
      <c r="JQV4232" s="162">
        <v>2024</v>
      </c>
      <c r="JQW4232" s="188" t="s">
        <v>4570</v>
      </c>
      <c r="JQX4232" s="162" t="s">
        <v>4217</v>
      </c>
      <c r="JQY4232" s="105">
        <v>3914834.69</v>
      </c>
      <c r="JQZ4232" s="196"/>
      <c r="JRA4232" s="197"/>
      <c r="JRB4232" s="196"/>
      <c r="JRC4232" s="265">
        <v>3914834.69</v>
      </c>
      <c r="JRD4232" s="198">
        <v>45364</v>
      </c>
      <c r="JRE4232" s="102">
        <v>45386</v>
      </c>
      <c r="JRF4232" s="15"/>
      <c r="JRG4232" s="15"/>
      <c r="JRH4232" s="15"/>
      <c r="JRI4232" s="203" t="s">
        <v>3938</v>
      </c>
      <c r="JRJ4232" s="162">
        <v>1</v>
      </c>
      <c r="JRK4232" s="204">
        <v>754.9</v>
      </c>
      <c r="JRL4232" s="162">
        <v>2024</v>
      </c>
      <c r="JRM4232" s="188" t="s">
        <v>4570</v>
      </c>
      <c r="JRN4232" s="162" t="s">
        <v>4217</v>
      </c>
      <c r="JRO4232" s="105">
        <v>3914834.69</v>
      </c>
      <c r="JRP4232" s="196"/>
      <c r="JRQ4232" s="197"/>
      <c r="JRR4232" s="196"/>
      <c r="JRS4232" s="265">
        <v>3914834.69</v>
      </c>
      <c r="JRT4232" s="198">
        <v>45364</v>
      </c>
      <c r="JRU4232" s="102">
        <v>45386</v>
      </c>
      <c r="JRV4232" s="15"/>
      <c r="JRW4232" s="15"/>
      <c r="JRX4232" s="15"/>
      <c r="JRY4232" s="203" t="s">
        <v>3938</v>
      </c>
      <c r="JRZ4232" s="162">
        <v>1</v>
      </c>
      <c r="JSA4232" s="204">
        <v>754.9</v>
      </c>
      <c r="JSB4232" s="162">
        <v>2024</v>
      </c>
      <c r="JSC4232" s="188" t="s">
        <v>4570</v>
      </c>
      <c r="JSD4232" s="162" t="s">
        <v>4217</v>
      </c>
      <c r="JSE4232" s="105">
        <v>3914834.69</v>
      </c>
      <c r="JSF4232" s="196"/>
      <c r="JSG4232" s="197"/>
      <c r="JSH4232" s="196"/>
      <c r="JSI4232" s="265">
        <v>3914834.69</v>
      </c>
      <c r="JSJ4232" s="198">
        <v>45364</v>
      </c>
      <c r="JSK4232" s="102">
        <v>45386</v>
      </c>
      <c r="JSL4232" s="15"/>
      <c r="JSM4232" s="15"/>
      <c r="JSN4232" s="15"/>
      <c r="JSO4232" s="203" t="s">
        <v>3938</v>
      </c>
      <c r="JSP4232" s="162">
        <v>1</v>
      </c>
      <c r="JSQ4232" s="204">
        <v>754.9</v>
      </c>
      <c r="JSR4232" s="162">
        <v>2024</v>
      </c>
      <c r="JSS4232" s="188" t="s">
        <v>4570</v>
      </c>
      <c r="JST4232" s="162" t="s">
        <v>4217</v>
      </c>
      <c r="JSU4232" s="105">
        <v>3914834.69</v>
      </c>
      <c r="JSV4232" s="196"/>
      <c r="JSW4232" s="197"/>
      <c r="JSX4232" s="196"/>
      <c r="JSY4232" s="265">
        <v>3914834.69</v>
      </c>
      <c r="JSZ4232" s="198">
        <v>45364</v>
      </c>
      <c r="JTA4232" s="102">
        <v>45386</v>
      </c>
      <c r="JTB4232" s="15"/>
      <c r="JTC4232" s="15"/>
      <c r="JTD4232" s="15"/>
      <c r="JTE4232" s="203" t="s">
        <v>3938</v>
      </c>
      <c r="JTF4232" s="162">
        <v>1</v>
      </c>
      <c r="JTG4232" s="204">
        <v>754.9</v>
      </c>
      <c r="JTH4232" s="162">
        <v>2024</v>
      </c>
      <c r="JTI4232" s="188" t="s">
        <v>4570</v>
      </c>
      <c r="JTJ4232" s="162" t="s">
        <v>4217</v>
      </c>
      <c r="JTK4232" s="105">
        <v>3914834.69</v>
      </c>
      <c r="JTL4232" s="196"/>
      <c r="JTM4232" s="197"/>
      <c r="JTN4232" s="196"/>
      <c r="JTO4232" s="265">
        <v>3914834.69</v>
      </c>
      <c r="JTP4232" s="198">
        <v>45364</v>
      </c>
      <c r="JTQ4232" s="102">
        <v>45386</v>
      </c>
      <c r="JTR4232" s="15"/>
      <c r="JTS4232" s="15"/>
      <c r="JTT4232" s="15"/>
      <c r="JTU4232" s="203" t="s">
        <v>3938</v>
      </c>
      <c r="JTV4232" s="162">
        <v>1</v>
      </c>
      <c r="JTW4232" s="204">
        <v>754.9</v>
      </c>
      <c r="JTX4232" s="162">
        <v>2024</v>
      </c>
      <c r="JTY4232" s="188" t="s">
        <v>4570</v>
      </c>
      <c r="JTZ4232" s="162" t="s">
        <v>4217</v>
      </c>
      <c r="JUA4232" s="105">
        <v>3914834.69</v>
      </c>
      <c r="JUB4232" s="196"/>
      <c r="JUC4232" s="197"/>
      <c r="JUD4232" s="196"/>
      <c r="JUE4232" s="265">
        <v>3914834.69</v>
      </c>
      <c r="JUF4232" s="198">
        <v>45364</v>
      </c>
      <c r="JUG4232" s="102">
        <v>45386</v>
      </c>
      <c r="JUH4232" s="15"/>
      <c r="JUI4232" s="15"/>
      <c r="JUJ4232" s="15"/>
      <c r="JUK4232" s="203" t="s">
        <v>3938</v>
      </c>
      <c r="JUL4232" s="162">
        <v>1</v>
      </c>
      <c r="JUM4232" s="204">
        <v>754.9</v>
      </c>
      <c r="JUN4232" s="162">
        <v>2024</v>
      </c>
      <c r="JUO4232" s="188" t="s">
        <v>4570</v>
      </c>
      <c r="JUP4232" s="162" t="s">
        <v>4217</v>
      </c>
      <c r="JUQ4232" s="105">
        <v>3914834.69</v>
      </c>
      <c r="JUR4232" s="196"/>
      <c r="JUS4232" s="197"/>
      <c r="JUT4232" s="196"/>
      <c r="JUU4232" s="265">
        <v>3914834.69</v>
      </c>
      <c r="JUV4232" s="198">
        <v>45364</v>
      </c>
      <c r="JUW4232" s="102">
        <v>45386</v>
      </c>
      <c r="JUX4232" s="15"/>
      <c r="JUY4232" s="15"/>
      <c r="JUZ4232" s="15"/>
      <c r="JVA4232" s="203" t="s">
        <v>3938</v>
      </c>
      <c r="JVB4232" s="162">
        <v>1</v>
      </c>
      <c r="JVC4232" s="204">
        <v>754.9</v>
      </c>
      <c r="JVD4232" s="162">
        <v>2024</v>
      </c>
      <c r="JVE4232" s="188" t="s">
        <v>4570</v>
      </c>
      <c r="JVF4232" s="162" t="s">
        <v>4217</v>
      </c>
      <c r="JVG4232" s="105">
        <v>3914834.69</v>
      </c>
      <c r="JVH4232" s="196"/>
      <c r="JVI4232" s="197"/>
      <c r="JVJ4232" s="196"/>
      <c r="JVK4232" s="265">
        <v>3914834.69</v>
      </c>
      <c r="JVL4232" s="198">
        <v>45364</v>
      </c>
      <c r="JVM4232" s="102">
        <v>45386</v>
      </c>
      <c r="JVN4232" s="15"/>
      <c r="JVO4232" s="15"/>
      <c r="JVP4232" s="15"/>
      <c r="JVQ4232" s="203" t="s">
        <v>3938</v>
      </c>
      <c r="JVR4232" s="162">
        <v>1</v>
      </c>
      <c r="JVS4232" s="204">
        <v>754.9</v>
      </c>
      <c r="JVT4232" s="162">
        <v>2024</v>
      </c>
      <c r="JVU4232" s="188" t="s">
        <v>4570</v>
      </c>
      <c r="JVV4232" s="162" t="s">
        <v>4217</v>
      </c>
      <c r="JVW4232" s="105">
        <v>3914834.69</v>
      </c>
      <c r="JVX4232" s="196"/>
      <c r="JVY4232" s="197"/>
      <c r="JVZ4232" s="196"/>
      <c r="JWA4232" s="265">
        <v>3914834.69</v>
      </c>
      <c r="JWB4232" s="198">
        <v>45364</v>
      </c>
      <c r="JWC4232" s="102">
        <v>45386</v>
      </c>
      <c r="JWD4232" s="15"/>
      <c r="JWE4232" s="15"/>
      <c r="JWF4232" s="15"/>
      <c r="JWG4232" s="203" t="s">
        <v>3938</v>
      </c>
      <c r="JWH4232" s="162">
        <v>1</v>
      </c>
      <c r="JWI4232" s="204">
        <v>754.9</v>
      </c>
      <c r="JWJ4232" s="162">
        <v>2024</v>
      </c>
      <c r="JWK4232" s="188" t="s">
        <v>4570</v>
      </c>
      <c r="JWL4232" s="162" t="s">
        <v>4217</v>
      </c>
      <c r="JWM4232" s="105">
        <v>3914834.69</v>
      </c>
      <c r="JWN4232" s="196"/>
      <c r="JWO4232" s="197"/>
      <c r="JWP4232" s="196"/>
      <c r="JWQ4232" s="265">
        <v>3914834.69</v>
      </c>
      <c r="JWR4232" s="198">
        <v>45364</v>
      </c>
      <c r="JWS4232" s="102">
        <v>45386</v>
      </c>
      <c r="JWT4232" s="15"/>
      <c r="JWU4232" s="15"/>
      <c r="JWV4232" s="15"/>
      <c r="JWW4232" s="203" t="s">
        <v>3938</v>
      </c>
      <c r="JWX4232" s="162">
        <v>1</v>
      </c>
      <c r="JWY4232" s="204">
        <v>754.9</v>
      </c>
      <c r="JWZ4232" s="162">
        <v>2024</v>
      </c>
      <c r="JXA4232" s="188" t="s">
        <v>4570</v>
      </c>
      <c r="JXB4232" s="162" t="s">
        <v>4217</v>
      </c>
      <c r="JXC4232" s="105">
        <v>3914834.69</v>
      </c>
      <c r="JXD4232" s="196"/>
      <c r="JXE4232" s="197"/>
      <c r="JXF4232" s="196"/>
      <c r="JXG4232" s="265">
        <v>3914834.69</v>
      </c>
      <c r="JXH4232" s="198">
        <v>45364</v>
      </c>
      <c r="JXI4232" s="102">
        <v>45386</v>
      </c>
      <c r="JXJ4232" s="15"/>
      <c r="JXK4232" s="15"/>
      <c r="JXL4232" s="15"/>
      <c r="JXM4232" s="203" t="s">
        <v>3938</v>
      </c>
      <c r="JXN4232" s="162">
        <v>1</v>
      </c>
      <c r="JXO4232" s="204">
        <v>754.9</v>
      </c>
      <c r="JXP4232" s="162">
        <v>2024</v>
      </c>
      <c r="JXQ4232" s="188" t="s">
        <v>4570</v>
      </c>
      <c r="JXR4232" s="162" t="s">
        <v>4217</v>
      </c>
      <c r="JXS4232" s="105">
        <v>3914834.69</v>
      </c>
      <c r="JXT4232" s="196"/>
      <c r="JXU4232" s="197"/>
      <c r="JXV4232" s="196"/>
      <c r="JXW4232" s="265">
        <v>3914834.69</v>
      </c>
      <c r="JXX4232" s="198">
        <v>45364</v>
      </c>
      <c r="JXY4232" s="102">
        <v>45386</v>
      </c>
      <c r="JXZ4232" s="15"/>
      <c r="JYA4232" s="15"/>
      <c r="JYB4232" s="15"/>
      <c r="JYC4232" s="203" t="s">
        <v>3938</v>
      </c>
      <c r="JYD4232" s="162">
        <v>1</v>
      </c>
      <c r="JYE4232" s="204">
        <v>754.9</v>
      </c>
      <c r="JYF4232" s="162">
        <v>2024</v>
      </c>
      <c r="JYG4232" s="188" t="s">
        <v>4570</v>
      </c>
      <c r="JYH4232" s="162" t="s">
        <v>4217</v>
      </c>
      <c r="JYI4232" s="105">
        <v>3914834.69</v>
      </c>
      <c r="JYJ4232" s="196"/>
      <c r="JYK4232" s="197"/>
      <c r="JYL4232" s="196"/>
      <c r="JYM4232" s="265">
        <v>3914834.69</v>
      </c>
      <c r="JYN4232" s="198">
        <v>45364</v>
      </c>
      <c r="JYO4232" s="102">
        <v>45386</v>
      </c>
      <c r="JYP4232" s="15"/>
      <c r="JYQ4232" s="15"/>
      <c r="JYR4232" s="15"/>
      <c r="JYS4232" s="203" t="s">
        <v>3938</v>
      </c>
      <c r="JYT4232" s="162">
        <v>1</v>
      </c>
      <c r="JYU4232" s="204">
        <v>754.9</v>
      </c>
      <c r="JYV4232" s="162">
        <v>2024</v>
      </c>
      <c r="JYW4232" s="188" t="s">
        <v>4570</v>
      </c>
      <c r="JYX4232" s="162" t="s">
        <v>4217</v>
      </c>
      <c r="JYY4232" s="105">
        <v>3914834.69</v>
      </c>
      <c r="JYZ4232" s="196"/>
      <c r="JZA4232" s="197"/>
      <c r="JZB4232" s="196"/>
      <c r="JZC4232" s="265">
        <v>3914834.69</v>
      </c>
      <c r="JZD4232" s="198">
        <v>45364</v>
      </c>
      <c r="JZE4232" s="102">
        <v>45386</v>
      </c>
      <c r="JZF4232" s="15"/>
      <c r="JZG4232" s="15"/>
      <c r="JZH4232" s="15"/>
      <c r="JZI4232" s="203" t="s">
        <v>3938</v>
      </c>
      <c r="JZJ4232" s="162">
        <v>1</v>
      </c>
      <c r="JZK4232" s="204">
        <v>754.9</v>
      </c>
      <c r="JZL4232" s="162">
        <v>2024</v>
      </c>
      <c r="JZM4232" s="188" t="s">
        <v>4570</v>
      </c>
      <c r="JZN4232" s="162" t="s">
        <v>4217</v>
      </c>
      <c r="JZO4232" s="105">
        <v>3914834.69</v>
      </c>
      <c r="JZP4232" s="196"/>
      <c r="JZQ4232" s="197"/>
      <c r="JZR4232" s="196"/>
      <c r="JZS4232" s="265">
        <v>3914834.69</v>
      </c>
      <c r="JZT4232" s="198">
        <v>45364</v>
      </c>
      <c r="JZU4232" s="102">
        <v>45386</v>
      </c>
      <c r="JZV4232" s="15"/>
      <c r="JZW4232" s="15"/>
      <c r="JZX4232" s="15"/>
      <c r="JZY4232" s="203" t="s">
        <v>3938</v>
      </c>
      <c r="JZZ4232" s="162">
        <v>1</v>
      </c>
      <c r="KAA4232" s="204">
        <v>754.9</v>
      </c>
      <c r="KAB4232" s="162">
        <v>2024</v>
      </c>
      <c r="KAC4232" s="188" t="s">
        <v>4570</v>
      </c>
      <c r="KAD4232" s="162" t="s">
        <v>4217</v>
      </c>
      <c r="KAE4232" s="105">
        <v>3914834.69</v>
      </c>
      <c r="KAF4232" s="196"/>
      <c r="KAG4232" s="197"/>
      <c r="KAH4232" s="196"/>
      <c r="KAI4232" s="265">
        <v>3914834.69</v>
      </c>
      <c r="KAJ4232" s="198">
        <v>45364</v>
      </c>
      <c r="KAK4232" s="102">
        <v>45386</v>
      </c>
      <c r="KAL4232" s="15"/>
      <c r="KAM4232" s="15"/>
      <c r="KAN4232" s="15"/>
      <c r="KAO4232" s="203" t="s">
        <v>3938</v>
      </c>
      <c r="KAP4232" s="162">
        <v>1</v>
      </c>
      <c r="KAQ4232" s="204">
        <v>754.9</v>
      </c>
      <c r="KAR4232" s="162">
        <v>2024</v>
      </c>
      <c r="KAS4232" s="188" t="s">
        <v>4570</v>
      </c>
      <c r="KAT4232" s="162" t="s">
        <v>4217</v>
      </c>
      <c r="KAU4232" s="105">
        <v>3914834.69</v>
      </c>
      <c r="KAV4232" s="196"/>
      <c r="KAW4232" s="197"/>
      <c r="KAX4232" s="196"/>
      <c r="KAY4232" s="265">
        <v>3914834.69</v>
      </c>
      <c r="KAZ4232" s="198">
        <v>45364</v>
      </c>
      <c r="KBA4232" s="102">
        <v>45386</v>
      </c>
      <c r="KBB4232" s="15"/>
      <c r="KBC4232" s="15"/>
      <c r="KBD4232" s="15"/>
      <c r="KBE4232" s="203" t="s">
        <v>3938</v>
      </c>
      <c r="KBF4232" s="162">
        <v>1</v>
      </c>
      <c r="KBG4232" s="204">
        <v>754.9</v>
      </c>
      <c r="KBH4232" s="162">
        <v>2024</v>
      </c>
      <c r="KBI4232" s="188" t="s">
        <v>4570</v>
      </c>
      <c r="KBJ4232" s="162" t="s">
        <v>4217</v>
      </c>
      <c r="KBK4232" s="105">
        <v>3914834.69</v>
      </c>
      <c r="KBL4232" s="196"/>
      <c r="KBM4232" s="197"/>
      <c r="KBN4232" s="196"/>
      <c r="KBO4232" s="265">
        <v>3914834.69</v>
      </c>
      <c r="KBP4232" s="198">
        <v>45364</v>
      </c>
      <c r="KBQ4232" s="102">
        <v>45386</v>
      </c>
      <c r="KBR4232" s="15"/>
      <c r="KBS4232" s="15"/>
      <c r="KBT4232" s="15"/>
      <c r="KBU4232" s="203" t="s">
        <v>3938</v>
      </c>
      <c r="KBV4232" s="162">
        <v>1</v>
      </c>
      <c r="KBW4232" s="204">
        <v>754.9</v>
      </c>
      <c r="KBX4232" s="162">
        <v>2024</v>
      </c>
      <c r="KBY4232" s="188" t="s">
        <v>4570</v>
      </c>
      <c r="KBZ4232" s="162" t="s">
        <v>4217</v>
      </c>
      <c r="KCA4232" s="105">
        <v>3914834.69</v>
      </c>
      <c r="KCB4232" s="196"/>
      <c r="KCC4232" s="197"/>
      <c r="KCD4232" s="196"/>
      <c r="KCE4232" s="265">
        <v>3914834.69</v>
      </c>
      <c r="KCF4232" s="198">
        <v>45364</v>
      </c>
      <c r="KCG4232" s="102">
        <v>45386</v>
      </c>
      <c r="KCH4232" s="15"/>
      <c r="KCI4232" s="15"/>
      <c r="KCJ4232" s="15"/>
      <c r="KCK4232" s="203" t="s">
        <v>3938</v>
      </c>
      <c r="KCL4232" s="162">
        <v>1</v>
      </c>
      <c r="KCM4232" s="204">
        <v>754.9</v>
      </c>
      <c r="KCN4232" s="162">
        <v>2024</v>
      </c>
      <c r="KCO4232" s="188" t="s">
        <v>4570</v>
      </c>
      <c r="KCP4232" s="162" t="s">
        <v>4217</v>
      </c>
      <c r="KCQ4232" s="105">
        <v>3914834.69</v>
      </c>
      <c r="KCR4232" s="196"/>
      <c r="KCS4232" s="197"/>
      <c r="KCT4232" s="196"/>
      <c r="KCU4232" s="265">
        <v>3914834.69</v>
      </c>
      <c r="KCV4232" s="198">
        <v>45364</v>
      </c>
      <c r="KCW4232" s="102">
        <v>45386</v>
      </c>
      <c r="KCX4232" s="15"/>
      <c r="KCY4232" s="15"/>
      <c r="KCZ4232" s="15"/>
      <c r="KDA4232" s="203" t="s">
        <v>3938</v>
      </c>
      <c r="KDB4232" s="162">
        <v>1</v>
      </c>
      <c r="KDC4232" s="204">
        <v>754.9</v>
      </c>
      <c r="KDD4232" s="162">
        <v>2024</v>
      </c>
      <c r="KDE4232" s="188" t="s">
        <v>4570</v>
      </c>
      <c r="KDF4232" s="162" t="s">
        <v>4217</v>
      </c>
      <c r="KDG4232" s="105">
        <v>3914834.69</v>
      </c>
      <c r="KDH4232" s="196"/>
      <c r="KDI4232" s="197"/>
      <c r="KDJ4232" s="196"/>
      <c r="KDK4232" s="265">
        <v>3914834.69</v>
      </c>
      <c r="KDL4232" s="198">
        <v>45364</v>
      </c>
      <c r="KDM4232" s="102">
        <v>45386</v>
      </c>
      <c r="KDN4232" s="15"/>
      <c r="KDO4232" s="15"/>
      <c r="KDP4232" s="15"/>
      <c r="KDQ4232" s="203" t="s">
        <v>3938</v>
      </c>
      <c r="KDR4232" s="162">
        <v>1</v>
      </c>
      <c r="KDS4232" s="204">
        <v>754.9</v>
      </c>
      <c r="KDT4232" s="162">
        <v>2024</v>
      </c>
      <c r="KDU4232" s="188" t="s">
        <v>4570</v>
      </c>
      <c r="KDV4232" s="162" t="s">
        <v>4217</v>
      </c>
      <c r="KDW4232" s="105">
        <v>3914834.69</v>
      </c>
      <c r="KDX4232" s="196"/>
      <c r="KDY4232" s="197"/>
      <c r="KDZ4232" s="196"/>
      <c r="KEA4232" s="265">
        <v>3914834.69</v>
      </c>
      <c r="KEB4232" s="198">
        <v>45364</v>
      </c>
      <c r="KEC4232" s="102">
        <v>45386</v>
      </c>
      <c r="KED4232" s="15"/>
      <c r="KEE4232" s="15"/>
      <c r="KEF4232" s="15"/>
      <c r="KEG4232" s="203" t="s">
        <v>3938</v>
      </c>
      <c r="KEH4232" s="162">
        <v>1</v>
      </c>
      <c r="KEI4232" s="204">
        <v>754.9</v>
      </c>
      <c r="KEJ4232" s="162">
        <v>2024</v>
      </c>
      <c r="KEK4232" s="188" t="s">
        <v>4570</v>
      </c>
      <c r="KEL4232" s="162" t="s">
        <v>4217</v>
      </c>
      <c r="KEM4232" s="105">
        <v>3914834.69</v>
      </c>
      <c r="KEN4232" s="196"/>
      <c r="KEO4232" s="197"/>
      <c r="KEP4232" s="196"/>
      <c r="KEQ4232" s="265">
        <v>3914834.69</v>
      </c>
      <c r="KER4232" s="198">
        <v>45364</v>
      </c>
      <c r="KES4232" s="102">
        <v>45386</v>
      </c>
      <c r="KET4232" s="15"/>
      <c r="KEU4232" s="15"/>
      <c r="KEV4232" s="15"/>
      <c r="KEW4232" s="203" t="s">
        <v>3938</v>
      </c>
      <c r="KEX4232" s="162">
        <v>1</v>
      </c>
      <c r="KEY4232" s="204">
        <v>754.9</v>
      </c>
      <c r="KEZ4232" s="162">
        <v>2024</v>
      </c>
      <c r="KFA4232" s="188" t="s">
        <v>4570</v>
      </c>
      <c r="KFB4232" s="162" t="s">
        <v>4217</v>
      </c>
      <c r="KFC4232" s="105">
        <v>3914834.69</v>
      </c>
      <c r="KFD4232" s="196"/>
      <c r="KFE4232" s="197"/>
      <c r="KFF4232" s="196"/>
      <c r="KFG4232" s="265">
        <v>3914834.69</v>
      </c>
      <c r="KFH4232" s="198">
        <v>45364</v>
      </c>
      <c r="KFI4232" s="102">
        <v>45386</v>
      </c>
      <c r="KFJ4232" s="15"/>
      <c r="KFK4232" s="15"/>
      <c r="KFL4232" s="15"/>
      <c r="KFM4232" s="203" t="s">
        <v>3938</v>
      </c>
      <c r="KFN4232" s="162">
        <v>1</v>
      </c>
      <c r="KFO4232" s="204">
        <v>754.9</v>
      </c>
      <c r="KFP4232" s="162">
        <v>2024</v>
      </c>
      <c r="KFQ4232" s="188" t="s">
        <v>4570</v>
      </c>
      <c r="KFR4232" s="162" t="s">
        <v>4217</v>
      </c>
      <c r="KFS4232" s="105">
        <v>3914834.69</v>
      </c>
      <c r="KFT4232" s="196"/>
      <c r="KFU4232" s="197"/>
      <c r="KFV4232" s="196"/>
      <c r="KFW4232" s="265">
        <v>3914834.69</v>
      </c>
      <c r="KFX4232" s="198">
        <v>45364</v>
      </c>
      <c r="KFY4232" s="102">
        <v>45386</v>
      </c>
      <c r="KFZ4232" s="15"/>
      <c r="KGA4232" s="15"/>
      <c r="KGB4232" s="15"/>
      <c r="KGC4232" s="203" t="s">
        <v>3938</v>
      </c>
      <c r="KGD4232" s="162">
        <v>1</v>
      </c>
      <c r="KGE4232" s="204">
        <v>754.9</v>
      </c>
      <c r="KGF4232" s="162">
        <v>2024</v>
      </c>
      <c r="KGG4232" s="188" t="s">
        <v>4570</v>
      </c>
      <c r="KGH4232" s="162" t="s">
        <v>4217</v>
      </c>
      <c r="KGI4232" s="105">
        <v>3914834.69</v>
      </c>
      <c r="KGJ4232" s="196"/>
      <c r="KGK4232" s="197"/>
      <c r="KGL4232" s="196"/>
      <c r="KGM4232" s="265">
        <v>3914834.69</v>
      </c>
      <c r="KGN4232" s="198">
        <v>45364</v>
      </c>
      <c r="KGO4232" s="102">
        <v>45386</v>
      </c>
      <c r="KGP4232" s="15"/>
      <c r="KGQ4232" s="15"/>
      <c r="KGR4232" s="15"/>
      <c r="KGS4232" s="203" t="s">
        <v>3938</v>
      </c>
      <c r="KGT4232" s="162">
        <v>1</v>
      </c>
      <c r="KGU4232" s="204">
        <v>754.9</v>
      </c>
      <c r="KGV4232" s="162">
        <v>2024</v>
      </c>
      <c r="KGW4232" s="188" t="s">
        <v>4570</v>
      </c>
      <c r="KGX4232" s="162" t="s">
        <v>4217</v>
      </c>
      <c r="KGY4232" s="105">
        <v>3914834.69</v>
      </c>
      <c r="KGZ4232" s="196"/>
      <c r="KHA4232" s="197"/>
      <c r="KHB4232" s="196"/>
      <c r="KHC4232" s="265">
        <v>3914834.69</v>
      </c>
      <c r="KHD4232" s="198">
        <v>45364</v>
      </c>
      <c r="KHE4232" s="102">
        <v>45386</v>
      </c>
      <c r="KHF4232" s="15"/>
      <c r="KHG4232" s="15"/>
      <c r="KHH4232" s="15"/>
      <c r="KHI4232" s="203" t="s">
        <v>3938</v>
      </c>
      <c r="KHJ4232" s="162">
        <v>1</v>
      </c>
      <c r="KHK4232" s="204">
        <v>754.9</v>
      </c>
      <c r="KHL4232" s="162">
        <v>2024</v>
      </c>
      <c r="KHM4232" s="188" t="s">
        <v>4570</v>
      </c>
      <c r="KHN4232" s="162" t="s">
        <v>4217</v>
      </c>
      <c r="KHO4232" s="105">
        <v>3914834.69</v>
      </c>
      <c r="KHP4232" s="196"/>
      <c r="KHQ4232" s="197"/>
      <c r="KHR4232" s="196"/>
      <c r="KHS4232" s="265">
        <v>3914834.69</v>
      </c>
      <c r="KHT4232" s="198">
        <v>45364</v>
      </c>
      <c r="KHU4232" s="102">
        <v>45386</v>
      </c>
      <c r="KHV4232" s="15"/>
      <c r="KHW4232" s="15"/>
      <c r="KHX4232" s="15"/>
      <c r="KHY4232" s="203" t="s">
        <v>3938</v>
      </c>
      <c r="KHZ4232" s="162">
        <v>1</v>
      </c>
      <c r="KIA4232" s="204">
        <v>754.9</v>
      </c>
      <c r="KIB4232" s="162">
        <v>2024</v>
      </c>
      <c r="KIC4232" s="188" t="s">
        <v>4570</v>
      </c>
      <c r="KID4232" s="162" t="s">
        <v>4217</v>
      </c>
      <c r="KIE4232" s="105">
        <v>3914834.69</v>
      </c>
      <c r="KIF4232" s="196"/>
      <c r="KIG4232" s="197"/>
      <c r="KIH4232" s="196"/>
      <c r="KII4232" s="265">
        <v>3914834.69</v>
      </c>
      <c r="KIJ4232" s="198">
        <v>45364</v>
      </c>
      <c r="KIK4232" s="102">
        <v>45386</v>
      </c>
      <c r="KIL4232" s="15"/>
      <c r="KIM4232" s="15"/>
      <c r="KIN4232" s="15"/>
      <c r="KIO4232" s="203" t="s">
        <v>3938</v>
      </c>
      <c r="KIP4232" s="162">
        <v>1</v>
      </c>
      <c r="KIQ4232" s="204">
        <v>754.9</v>
      </c>
      <c r="KIR4232" s="162">
        <v>2024</v>
      </c>
      <c r="KIS4232" s="188" t="s">
        <v>4570</v>
      </c>
      <c r="KIT4232" s="162" t="s">
        <v>4217</v>
      </c>
      <c r="KIU4232" s="105">
        <v>3914834.69</v>
      </c>
      <c r="KIV4232" s="196"/>
      <c r="KIW4232" s="197"/>
      <c r="KIX4232" s="196"/>
      <c r="KIY4232" s="265">
        <v>3914834.69</v>
      </c>
      <c r="KIZ4232" s="198">
        <v>45364</v>
      </c>
      <c r="KJA4232" s="102">
        <v>45386</v>
      </c>
      <c r="KJB4232" s="15"/>
      <c r="KJC4232" s="15"/>
      <c r="KJD4232" s="15"/>
      <c r="KJE4232" s="203" t="s">
        <v>3938</v>
      </c>
      <c r="KJF4232" s="162">
        <v>1</v>
      </c>
      <c r="KJG4232" s="204">
        <v>754.9</v>
      </c>
      <c r="KJH4232" s="162">
        <v>2024</v>
      </c>
      <c r="KJI4232" s="188" t="s">
        <v>4570</v>
      </c>
      <c r="KJJ4232" s="162" t="s">
        <v>4217</v>
      </c>
      <c r="KJK4232" s="105">
        <v>3914834.69</v>
      </c>
      <c r="KJL4232" s="196"/>
      <c r="KJM4232" s="197"/>
      <c r="KJN4232" s="196"/>
      <c r="KJO4232" s="265">
        <v>3914834.69</v>
      </c>
      <c r="KJP4232" s="198">
        <v>45364</v>
      </c>
      <c r="KJQ4232" s="102">
        <v>45386</v>
      </c>
      <c r="KJR4232" s="15"/>
      <c r="KJS4232" s="15"/>
      <c r="KJT4232" s="15"/>
      <c r="KJU4232" s="203" t="s">
        <v>3938</v>
      </c>
      <c r="KJV4232" s="162">
        <v>1</v>
      </c>
      <c r="KJW4232" s="204">
        <v>754.9</v>
      </c>
      <c r="KJX4232" s="162">
        <v>2024</v>
      </c>
      <c r="KJY4232" s="188" t="s">
        <v>4570</v>
      </c>
      <c r="KJZ4232" s="162" t="s">
        <v>4217</v>
      </c>
      <c r="KKA4232" s="105">
        <v>3914834.69</v>
      </c>
      <c r="KKB4232" s="196"/>
      <c r="KKC4232" s="197"/>
      <c r="KKD4232" s="196"/>
      <c r="KKE4232" s="265">
        <v>3914834.69</v>
      </c>
      <c r="KKF4232" s="198">
        <v>45364</v>
      </c>
      <c r="KKG4232" s="102">
        <v>45386</v>
      </c>
      <c r="KKH4232" s="15"/>
      <c r="KKI4232" s="15"/>
      <c r="KKJ4232" s="15"/>
      <c r="KKK4232" s="203" t="s">
        <v>3938</v>
      </c>
      <c r="KKL4232" s="162">
        <v>1</v>
      </c>
      <c r="KKM4232" s="204">
        <v>754.9</v>
      </c>
      <c r="KKN4232" s="162">
        <v>2024</v>
      </c>
      <c r="KKO4232" s="188" t="s">
        <v>4570</v>
      </c>
      <c r="KKP4232" s="162" t="s">
        <v>4217</v>
      </c>
      <c r="KKQ4232" s="105">
        <v>3914834.69</v>
      </c>
      <c r="KKR4232" s="196"/>
      <c r="KKS4232" s="197"/>
      <c r="KKT4232" s="196"/>
      <c r="KKU4232" s="265">
        <v>3914834.69</v>
      </c>
      <c r="KKV4232" s="198">
        <v>45364</v>
      </c>
      <c r="KKW4232" s="102">
        <v>45386</v>
      </c>
      <c r="KKX4232" s="15"/>
      <c r="KKY4232" s="15"/>
      <c r="KKZ4232" s="15"/>
      <c r="KLA4232" s="203" t="s">
        <v>3938</v>
      </c>
      <c r="KLB4232" s="162">
        <v>1</v>
      </c>
      <c r="KLC4232" s="204">
        <v>754.9</v>
      </c>
      <c r="KLD4232" s="162">
        <v>2024</v>
      </c>
      <c r="KLE4232" s="188" t="s">
        <v>4570</v>
      </c>
      <c r="KLF4232" s="162" t="s">
        <v>4217</v>
      </c>
      <c r="KLG4232" s="105">
        <v>3914834.69</v>
      </c>
      <c r="KLH4232" s="196"/>
      <c r="KLI4232" s="197"/>
      <c r="KLJ4232" s="196"/>
      <c r="KLK4232" s="265">
        <v>3914834.69</v>
      </c>
      <c r="KLL4232" s="198">
        <v>45364</v>
      </c>
      <c r="KLM4232" s="102">
        <v>45386</v>
      </c>
      <c r="KLN4232" s="15"/>
      <c r="KLO4232" s="15"/>
      <c r="KLP4232" s="15"/>
      <c r="KLQ4232" s="203" t="s">
        <v>3938</v>
      </c>
      <c r="KLR4232" s="162">
        <v>1</v>
      </c>
      <c r="KLS4232" s="204">
        <v>754.9</v>
      </c>
      <c r="KLT4232" s="162">
        <v>2024</v>
      </c>
      <c r="KLU4232" s="188" t="s">
        <v>4570</v>
      </c>
      <c r="KLV4232" s="162" t="s">
        <v>4217</v>
      </c>
      <c r="KLW4232" s="105">
        <v>3914834.69</v>
      </c>
      <c r="KLX4232" s="196"/>
      <c r="KLY4232" s="197"/>
      <c r="KLZ4232" s="196"/>
      <c r="KMA4232" s="265">
        <v>3914834.69</v>
      </c>
      <c r="KMB4232" s="198">
        <v>45364</v>
      </c>
      <c r="KMC4232" s="102">
        <v>45386</v>
      </c>
      <c r="KMD4232" s="15"/>
      <c r="KME4232" s="15"/>
      <c r="KMF4232" s="15"/>
      <c r="KMG4232" s="203" t="s">
        <v>3938</v>
      </c>
      <c r="KMH4232" s="162">
        <v>1</v>
      </c>
      <c r="KMI4232" s="204">
        <v>754.9</v>
      </c>
      <c r="KMJ4232" s="162">
        <v>2024</v>
      </c>
      <c r="KMK4232" s="188" t="s">
        <v>4570</v>
      </c>
      <c r="KML4232" s="162" t="s">
        <v>4217</v>
      </c>
      <c r="KMM4232" s="105">
        <v>3914834.69</v>
      </c>
      <c r="KMN4232" s="196"/>
      <c r="KMO4232" s="197"/>
      <c r="KMP4232" s="196"/>
      <c r="KMQ4232" s="265">
        <v>3914834.69</v>
      </c>
      <c r="KMR4232" s="198">
        <v>45364</v>
      </c>
      <c r="KMS4232" s="102">
        <v>45386</v>
      </c>
      <c r="KMT4232" s="15"/>
      <c r="KMU4232" s="15"/>
      <c r="KMV4232" s="15"/>
      <c r="KMW4232" s="203" t="s">
        <v>3938</v>
      </c>
      <c r="KMX4232" s="162">
        <v>1</v>
      </c>
      <c r="KMY4232" s="204">
        <v>754.9</v>
      </c>
      <c r="KMZ4232" s="162">
        <v>2024</v>
      </c>
      <c r="KNA4232" s="188" t="s">
        <v>4570</v>
      </c>
      <c r="KNB4232" s="162" t="s">
        <v>4217</v>
      </c>
      <c r="KNC4232" s="105">
        <v>3914834.69</v>
      </c>
      <c r="KND4232" s="196"/>
      <c r="KNE4232" s="197"/>
      <c r="KNF4232" s="196"/>
      <c r="KNG4232" s="265">
        <v>3914834.69</v>
      </c>
      <c r="KNH4232" s="198">
        <v>45364</v>
      </c>
      <c r="KNI4232" s="102">
        <v>45386</v>
      </c>
      <c r="KNJ4232" s="15"/>
      <c r="KNK4232" s="15"/>
      <c r="KNL4232" s="15"/>
      <c r="KNM4232" s="203" t="s">
        <v>3938</v>
      </c>
      <c r="KNN4232" s="162">
        <v>1</v>
      </c>
      <c r="KNO4232" s="204">
        <v>754.9</v>
      </c>
      <c r="KNP4232" s="162">
        <v>2024</v>
      </c>
      <c r="KNQ4232" s="188" t="s">
        <v>4570</v>
      </c>
      <c r="KNR4232" s="162" t="s">
        <v>4217</v>
      </c>
      <c r="KNS4232" s="105">
        <v>3914834.69</v>
      </c>
      <c r="KNT4232" s="196"/>
      <c r="KNU4232" s="197"/>
      <c r="KNV4232" s="196"/>
      <c r="KNW4232" s="265">
        <v>3914834.69</v>
      </c>
      <c r="KNX4232" s="198">
        <v>45364</v>
      </c>
      <c r="KNY4232" s="102">
        <v>45386</v>
      </c>
      <c r="KNZ4232" s="15"/>
      <c r="KOA4232" s="15"/>
      <c r="KOB4232" s="15"/>
      <c r="KOC4232" s="203" t="s">
        <v>3938</v>
      </c>
      <c r="KOD4232" s="162">
        <v>1</v>
      </c>
      <c r="KOE4232" s="204">
        <v>754.9</v>
      </c>
      <c r="KOF4232" s="162">
        <v>2024</v>
      </c>
      <c r="KOG4232" s="188" t="s">
        <v>4570</v>
      </c>
      <c r="KOH4232" s="162" t="s">
        <v>4217</v>
      </c>
      <c r="KOI4232" s="105">
        <v>3914834.69</v>
      </c>
      <c r="KOJ4232" s="196"/>
      <c r="KOK4232" s="197"/>
      <c r="KOL4232" s="196"/>
      <c r="KOM4232" s="265">
        <v>3914834.69</v>
      </c>
      <c r="KON4232" s="198">
        <v>45364</v>
      </c>
      <c r="KOO4232" s="102">
        <v>45386</v>
      </c>
      <c r="KOP4232" s="15"/>
      <c r="KOQ4232" s="15"/>
      <c r="KOR4232" s="15"/>
      <c r="KOS4232" s="203" t="s">
        <v>3938</v>
      </c>
      <c r="KOT4232" s="162">
        <v>1</v>
      </c>
      <c r="KOU4232" s="204">
        <v>754.9</v>
      </c>
      <c r="KOV4232" s="162">
        <v>2024</v>
      </c>
      <c r="KOW4232" s="188" t="s">
        <v>4570</v>
      </c>
      <c r="KOX4232" s="162" t="s">
        <v>4217</v>
      </c>
      <c r="KOY4232" s="105">
        <v>3914834.69</v>
      </c>
      <c r="KOZ4232" s="196"/>
      <c r="KPA4232" s="197"/>
      <c r="KPB4232" s="196"/>
      <c r="KPC4232" s="265">
        <v>3914834.69</v>
      </c>
      <c r="KPD4232" s="198">
        <v>45364</v>
      </c>
      <c r="KPE4232" s="102">
        <v>45386</v>
      </c>
      <c r="KPF4232" s="15"/>
      <c r="KPG4232" s="15"/>
      <c r="KPH4232" s="15"/>
      <c r="KPI4232" s="203" t="s">
        <v>3938</v>
      </c>
      <c r="KPJ4232" s="162">
        <v>1</v>
      </c>
      <c r="KPK4232" s="204">
        <v>754.9</v>
      </c>
      <c r="KPL4232" s="162">
        <v>2024</v>
      </c>
      <c r="KPM4232" s="188" t="s">
        <v>4570</v>
      </c>
      <c r="KPN4232" s="162" t="s">
        <v>4217</v>
      </c>
      <c r="KPO4232" s="105">
        <v>3914834.69</v>
      </c>
      <c r="KPP4232" s="196"/>
      <c r="KPQ4232" s="197"/>
      <c r="KPR4232" s="196"/>
      <c r="KPS4232" s="265">
        <v>3914834.69</v>
      </c>
      <c r="KPT4232" s="198">
        <v>45364</v>
      </c>
      <c r="KPU4232" s="102">
        <v>45386</v>
      </c>
      <c r="KPV4232" s="15"/>
      <c r="KPW4232" s="15"/>
      <c r="KPX4232" s="15"/>
      <c r="KPY4232" s="203" t="s">
        <v>3938</v>
      </c>
      <c r="KPZ4232" s="162">
        <v>1</v>
      </c>
      <c r="KQA4232" s="204">
        <v>754.9</v>
      </c>
      <c r="KQB4232" s="162">
        <v>2024</v>
      </c>
      <c r="KQC4232" s="188" t="s">
        <v>4570</v>
      </c>
      <c r="KQD4232" s="162" t="s">
        <v>4217</v>
      </c>
      <c r="KQE4232" s="105">
        <v>3914834.69</v>
      </c>
      <c r="KQF4232" s="196"/>
      <c r="KQG4232" s="197"/>
      <c r="KQH4232" s="196"/>
      <c r="KQI4232" s="265">
        <v>3914834.69</v>
      </c>
      <c r="KQJ4232" s="198">
        <v>45364</v>
      </c>
      <c r="KQK4232" s="102">
        <v>45386</v>
      </c>
      <c r="KQL4232" s="15"/>
      <c r="KQM4232" s="15"/>
      <c r="KQN4232" s="15"/>
      <c r="KQO4232" s="203" t="s">
        <v>3938</v>
      </c>
      <c r="KQP4232" s="162">
        <v>1</v>
      </c>
      <c r="KQQ4232" s="204">
        <v>754.9</v>
      </c>
      <c r="KQR4232" s="162">
        <v>2024</v>
      </c>
      <c r="KQS4232" s="188" t="s">
        <v>4570</v>
      </c>
      <c r="KQT4232" s="162" t="s">
        <v>4217</v>
      </c>
      <c r="KQU4232" s="105">
        <v>3914834.69</v>
      </c>
      <c r="KQV4232" s="196"/>
      <c r="KQW4232" s="197"/>
      <c r="KQX4232" s="196"/>
      <c r="KQY4232" s="265">
        <v>3914834.69</v>
      </c>
      <c r="KQZ4232" s="198">
        <v>45364</v>
      </c>
      <c r="KRA4232" s="102">
        <v>45386</v>
      </c>
      <c r="KRB4232" s="15"/>
      <c r="KRC4232" s="15"/>
      <c r="KRD4232" s="15"/>
      <c r="KRE4232" s="203" t="s">
        <v>3938</v>
      </c>
      <c r="KRF4232" s="162">
        <v>1</v>
      </c>
      <c r="KRG4232" s="204">
        <v>754.9</v>
      </c>
      <c r="KRH4232" s="162">
        <v>2024</v>
      </c>
      <c r="KRI4232" s="188" t="s">
        <v>4570</v>
      </c>
      <c r="KRJ4232" s="162" t="s">
        <v>4217</v>
      </c>
      <c r="KRK4232" s="105">
        <v>3914834.69</v>
      </c>
      <c r="KRL4232" s="196"/>
      <c r="KRM4232" s="197"/>
      <c r="KRN4232" s="196"/>
      <c r="KRO4232" s="265">
        <v>3914834.69</v>
      </c>
      <c r="KRP4232" s="198">
        <v>45364</v>
      </c>
      <c r="KRQ4232" s="102">
        <v>45386</v>
      </c>
      <c r="KRR4232" s="15"/>
      <c r="KRS4232" s="15"/>
      <c r="KRT4232" s="15"/>
      <c r="KRU4232" s="203" t="s">
        <v>3938</v>
      </c>
      <c r="KRV4232" s="162">
        <v>1</v>
      </c>
      <c r="KRW4232" s="204">
        <v>754.9</v>
      </c>
      <c r="KRX4232" s="162">
        <v>2024</v>
      </c>
      <c r="KRY4232" s="188" t="s">
        <v>4570</v>
      </c>
      <c r="KRZ4232" s="162" t="s">
        <v>4217</v>
      </c>
      <c r="KSA4232" s="105">
        <v>3914834.69</v>
      </c>
      <c r="KSB4232" s="196"/>
      <c r="KSC4232" s="197"/>
      <c r="KSD4232" s="196"/>
      <c r="KSE4232" s="265">
        <v>3914834.69</v>
      </c>
      <c r="KSF4232" s="198">
        <v>45364</v>
      </c>
      <c r="KSG4232" s="102">
        <v>45386</v>
      </c>
      <c r="KSH4232" s="15"/>
      <c r="KSI4232" s="15"/>
      <c r="KSJ4232" s="15"/>
      <c r="KSK4232" s="203" t="s">
        <v>3938</v>
      </c>
      <c r="KSL4232" s="162">
        <v>1</v>
      </c>
      <c r="KSM4232" s="204">
        <v>754.9</v>
      </c>
      <c r="KSN4232" s="162">
        <v>2024</v>
      </c>
      <c r="KSO4232" s="188" t="s">
        <v>4570</v>
      </c>
      <c r="KSP4232" s="162" t="s">
        <v>4217</v>
      </c>
      <c r="KSQ4232" s="105">
        <v>3914834.69</v>
      </c>
      <c r="KSR4232" s="196"/>
      <c r="KSS4232" s="197"/>
      <c r="KST4232" s="196"/>
      <c r="KSU4232" s="265">
        <v>3914834.69</v>
      </c>
      <c r="KSV4232" s="198">
        <v>45364</v>
      </c>
      <c r="KSW4232" s="102">
        <v>45386</v>
      </c>
      <c r="KSX4232" s="15"/>
      <c r="KSY4232" s="15"/>
      <c r="KSZ4232" s="15"/>
      <c r="KTA4232" s="203" t="s">
        <v>3938</v>
      </c>
      <c r="KTB4232" s="162">
        <v>1</v>
      </c>
      <c r="KTC4232" s="204">
        <v>754.9</v>
      </c>
      <c r="KTD4232" s="162">
        <v>2024</v>
      </c>
      <c r="KTE4232" s="188" t="s">
        <v>4570</v>
      </c>
      <c r="KTF4232" s="162" t="s">
        <v>4217</v>
      </c>
      <c r="KTG4232" s="105">
        <v>3914834.69</v>
      </c>
      <c r="KTH4232" s="196"/>
      <c r="KTI4232" s="197"/>
      <c r="KTJ4232" s="196"/>
      <c r="KTK4232" s="265">
        <v>3914834.69</v>
      </c>
      <c r="KTL4232" s="198">
        <v>45364</v>
      </c>
      <c r="KTM4232" s="102">
        <v>45386</v>
      </c>
      <c r="KTN4232" s="15"/>
      <c r="KTO4232" s="15"/>
      <c r="KTP4232" s="15"/>
      <c r="KTQ4232" s="203" t="s">
        <v>3938</v>
      </c>
      <c r="KTR4232" s="162">
        <v>1</v>
      </c>
      <c r="KTS4232" s="204">
        <v>754.9</v>
      </c>
      <c r="KTT4232" s="162">
        <v>2024</v>
      </c>
      <c r="KTU4232" s="188" t="s">
        <v>4570</v>
      </c>
      <c r="KTV4232" s="162" t="s">
        <v>4217</v>
      </c>
      <c r="KTW4232" s="105">
        <v>3914834.69</v>
      </c>
      <c r="KTX4232" s="196"/>
      <c r="KTY4232" s="197"/>
      <c r="KTZ4232" s="196"/>
      <c r="KUA4232" s="265">
        <v>3914834.69</v>
      </c>
      <c r="KUB4232" s="198">
        <v>45364</v>
      </c>
      <c r="KUC4232" s="102">
        <v>45386</v>
      </c>
      <c r="KUD4232" s="15"/>
      <c r="KUE4232" s="15"/>
      <c r="KUF4232" s="15"/>
      <c r="KUG4232" s="203" t="s">
        <v>3938</v>
      </c>
      <c r="KUH4232" s="162">
        <v>1</v>
      </c>
      <c r="KUI4232" s="204">
        <v>754.9</v>
      </c>
      <c r="KUJ4232" s="162">
        <v>2024</v>
      </c>
      <c r="KUK4232" s="188" t="s">
        <v>4570</v>
      </c>
      <c r="KUL4232" s="162" t="s">
        <v>4217</v>
      </c>
      <c r="KUM4232" s="105">
        <v>3914834.69</v>
      </c>
      <c r="KUN4232" s="196"/>
      <c r="KUO4232" s="197"/>
      <c r="KUP4232" s="196"/>
      <c r="KUQ4232" s="265">
        <v>3914834.69</v>
      </c>
      <c r="KUR4232" s="198">
        <v>45364</v>
      </c>
      <c r="KUS4232" s="102">
        <v>45386</v>
      </c>
      <c r="KUT4232" s="15"/>
      <c r="KUU4232" s="15"/>
      <c r="KUV4232" s="15"/>
      <c r="KUW4232" s="203" t="s">
        <v>3938</v>
      </c>
      <c r="KUX4232" s="162">
        <v>1</v>
      </c>
      <c r="KUY4232" s="204">
        <v>754.9</v>
      </c>
      <c r="KUZ4232" s="162">
        <v>2024</v>
      </c>
      <c r="KVA4232" s="188" t="s">
        <v>4570</v>
      </c>
      <c r="KVB4232" s="162" t="s">
        <v>4217</v>
      </c>
      <c r="KVC4232" s="105">
        <v>3914834.69</v>
      </c>
      <c r="KVD4232" s="196"/>
      <c r="KVE4232" s="197"/>
      <c r="KVF4232" s="196"/>
      <c r="KVG4232" s="265">
        <v>3914834.69</v>
      </c>
      <c r="KVH4232" s="198">
        <v>45364</v>
      </c>
      <c r="KVI4232" s="102">
        <v>45386</v>
      </c>
      <c r="KVJ4232" s="15"/>
      <c r="KVK4232" s="15"/>
      <c r="KVL4232" s="15"/>
      <c r="KVM4232" s="203" t="s">
        <v>3938</v>
      </c>
      <c r="KVN4232" s="162">
        <v>1</v>
      </c>
      <c r="KVO4232" s="204">
        <v>754.9</v>
      </c>
      <c r="KVP4232" s="162">
        <v>2024</v>
      </c>
      <c r="KVQ4232" s="188" t="s">
        <v>4570</v>
      </c>
      <c r="KVR4232" s="162" t="s">
        <v>4217</v>
      </c>
      <c r="KVS4232" s="105">
        <v>3914834.69</v>
      </c>
      <c r="KVT4232" s="196"/>
      <c r="KVU4232" s="197"/>
      <c r="KVV4232" s="196"/>
      <c r="KVW4232" s="265">
        <v>3914834.69</v>
      </c>
      <c r="KVX4232" s="198">
        <v>45364</v>
      </c>
      <c r="KVY4232" s="102">
        <v>45386</v>
      </c>
      <c r="KVZ4232" s="15"/>
      <c r="KWA4232" s="15"/>
      <c r="KWB4232" s="15"/>
      <c r="KWC4232" s="203" t="s">
        <v>3938</v>
      </c>
      <c r="KWD4232" s="162">
        <v>1</v>
      </c>
      <c r="KWE4232" s="204">
        <v>754.9</v>
      </c>
      <c r="KWF4232" s="162">
        <v>2024</v>
      </c>
      <c r="KWG4232" s="188" t="s">
        <v>4570</v>
      </c>
      <c r="KWH4232" s="162" t="s">
        <v>4217</v>
      </c>
      <c r="KWI4232" s="105">
        <v>3914834.69</v>
      </c>
      <c r="KWJ4232" s="196"/>
      <c r="KWK4232" s="197"/>
      <c r="KWL4232" s="196"/>
      <c r="KWM4232" s="265">
        <v>3914834.69</v>
      </c>
      <c r="KWN4232" s="198">
        <v>45364</v>
      </c>
      <c r="KWO4232" s="102">
        <v>45386</v>
      </c>
      <c r="KWP4232" s="15"/>
      <c r="KWQ4232" s="15"/>
      <c r="KWR4232" s="15"/>
      <c r="KWS4232" s="203" t="s">
        <v>3938</v>
      </c>
      <c r="KWT4232" s="162">
        <v>1</v>
      </c>
      <c r="KWU4232" s="204">
        <v>754.9</v>
      </c>
      <c r="KWV4232" s="162">
        <v>2024</v>
      </c>
      <c r="KWW4232" s="188" t="s">
        <v>4570</v>
      </c>
      <c r="KWX4232" s="162" t="s">
        <v>4217</v>
      </c>
      <c r="KWY4232" s="105">
        <v>3914834.69</v>
      </c>
      <c r="KWZ4232" s="196"/>
      <c r="KXA4232" s="197"/>
      <c r="KXB4232" s="196"/>
      <c r="KXC4232" s="265">
        <v>3914834.69</v>
      </c>
      <c r="KXD4232" s="198">
        <v>45364</v>
      </c>
      <c r="KXE4232" s="102">
        <v>45386</v>
      </c>
      <c r="KXF4232" s="15"/>
      <c r="KXG4232" s="15"/>
      <c r="KXH4232" s="15"/>
      <c r="KXI4232" s="203" t="s">
        <v>3938</v>
      </c>
      <c r="KXJ4232" s="162">
        <v>1</v>
      </c>
      <c r="KXK4232" s="204">
        <v>754.9</v>
      </c>
      <c r="KXL4232" s="162">
        <v>2024</v>
      </c>
      <c r="KXM4232" s="188" t="s">
        <v>4570</v>
      </c>
      <c r="KXN4232" s="162" t="s">
        <v>4217</v>
      </c>
      <c r="KXO4232" s="105">
        <v>3914834.69</v>
      </c>
      <c r="KXP4232" s="196"/>
      <c r="KXQ4232" s="197"/>
      <c r="KXR4232" s="196"/>
      <c r="KXS4232" s="265">
        <v>3914834.69</v>
      </c>
      <c r="KXT4232" s="198">
        <v>45364</v>
      </c>
      <c r="KXU4232" s="102">
        <v>45386</v>
      </c>
      <c r="KXV4232" s="15"/>
      <c r="KXW4232" s="15"/>
      <c r="KXX4232" s="15"/>
      <c r="KXY4232" s="203" t="s">
        <v>3938</v>
      </c>
      <c r="KXZ4232" s="162">
        <v>1</v>
      </c>
      <c r="KYA4232" s="204">
        <v>754.9</v>
      </c>
      <c r="KYB4232" s="162">
        <v>2024</v>
      </c>
      <c r="KYC4232" s="188" t="s">
        <v>4570</v>
      </c>
      <c r="KYD4232" s="162" t="s">
        <v>4217</v>
      </c>
      <c r="KYE4232" s="105">
        <v>3914834.69</v>
      </c>
      <c r="KYF4232" s="196"/>
      <c r="KYG4232" s="197"/>
      <c r="KYH4232" s="196"/>
      <c r="KYI4232" s="265">
        <v>3914834.69</v>
      </c>
      <c r="KYJ4232" s="198">
        <v>45364</v>
      </c>
      <c r="KYK4232" s="102">
        <v>45386</v>
      </c>
      <c r="KYL4232" s="15"/>
      <c r="KYM4232" s="15"/>
      <c r="KYN4232" s="15"/>
      <c r="KYO4232" s="203" t="s">
        <v>3938</v>
      </c>
      <c r="KYP4232" s="162">
        <v>1</v>
      </c>
      <c r="KYQ4232" s="204">
        <v>754.9</v>
      </c>
      <c r="KYR4232" s="162">
        <v>2024</v>
      </c>
      <c r="KYS4232" s="188" t="s">
        <v>4570</v>
      </c>
      <c r="KYT4232" s="162" t="s">
        <v>4217</v>
      </c>
      <c r="KYU4232" s="105">
        <v>3914834.69</v>
      </c>
      <c r="KYV4232" s="196"/>
      <c r="KYW4232" s="197"/>
      <c r="KYX4232" s="196"/>
      <c r="KYY4232" s="265">
        <v>3914834.69</v>
      </c>
      <c r="KYZ4232" s="198">
        <v>45364</v>
      </c>
      <c r="KZA4232" s="102">
        <v>45386</v>
      </c>
      <c r="KZB4232" s="15"/>
      <c r="KZC4232" s="15"/>
      <c r="KZD4232" s="15"/>
      <c r="KZE4232" s="203" t="s">
        <v>3938</v>
      </c>
      <c r="KZF4232" s="162">
        <v>1</v>
      </c>
      <c r="KZG4232" s="204">
        <v>754.9</v>
      </c>
      <c r="KZH4232" s="162">
        <v>2024</v>
      </c>
      <c r="KZI4232" s="188" t="s">
        <v>4570</v>
      </c>
      <c r="KZJ4232" s="162" t="s">
        <v>4217</v>
      </c>
      <c r="KZK4232" s="105">
        <v>3914834.69</v>
      </c>
      <c r="KZL4232" s="196"/>
      <c r="KZM4232" s="197"/>
      <c r="KZN4232" s="196"/>
      <c r="KZO4232" s="265">
        <v>3914834.69</v>
      </c>
      <c r="KZP4232" s="198">
        <v>45364</v>
      </c>
      <c r="KZQ4232" s="102">
        <v>45386</v>
      </c>
      <c r="KZR4232" s="15"/>
      <c r="KZS4232" s="15"/>
      <c r="KZT4232" s="15"/>
      <c r="KZU4232" s="203" t="s">
        <v>3938</v>
      </c>
      <c r="KZV4232" s="162">
        <v>1</v>
      </c>
      <c r="KZW4232" s="204">
        <v>754.9</v>
      </c>
      <c r="KZX4232" s="162">
        <v>2024</v>
      </c>
      <c r="KZY4232" s="188" t="s">
        <v>4570</v>
      </c>
      <c r="KZZ4232" s="162" t="s">
        <v>4217</v>
      </c>
      <c r="LAA4232" s="105">
        <v>3914834.69</v>
      </c>
      <c r="LAB4232" s="196"/>
      <c r="LAC4232" s="197"/>
      <c r="LAD4232" s="196"/>
      <c r="LAE4232" s="265">
        <v>3914834.69</v>
      </c>
      <c r="LAF4232" s="198">
        <v>45364</v>
      </c>
      <c r="LAG4232" s="102">
        <v>45386</v>
      </c>
      <c r="LAH4232" s="15"/>
      <c r="LAI4232" s="15"/>
      <c r="LAJ4232" s="15"/>
      <c r="LAK4232" s="203" t="s">
        <v>3938</v>
      </c>
      <c r="LAL4232" s="162">
        <v>1</v>
      </c>
      <c r="LAM4232" s="204">
        <v>754.9</v>
      </c>
      <c r="LAN4232" s="162">
        <v>2024</v>
      </c>
      <c r="LAO4232" s="188" t="s">
        <v>4570</v>
      </c>
      <c r="LAP4232" s="162" t="s">
        <v>4217</v>
      </c>
      <c r="LAQ4232" s="105">
        <v>3914834.69</v>
      </c>
      <c r="LAR4232" s="196"/>
      <c r="LAS4232" s="197"/>
      <c r="LAT4232" s="196"/>
      <c r="LAU4232" s="265">
        <v>3914834.69</v>
      </c>
      <c r="LAV4232" s="198">
        <v>45364</v>
      </c>
      <c r="LAW4232" s="102">
        <v>45386</v>
      </c>
      <c r="LAX4232" s="15"/>
      <c r="LAY4232" s="15"/>
      <c r="LAZ4232" s="15"/>
      <c r="LBA4232" s="203" t="s">
        <v>3938</v>
      </c>
      <c r="LBB4232" s="162">
        <v>1</v>
      </c>
      <c r="LBC4232" s="204">
        <v>754.9</v>
      </c>
      <c r="LBD4232" s="162">
        <v>2024</v>
      </c>
      <c r="LBE4232" s="188" t="s">
        <v>4570</v>
      </c>
      <c r="LBF4232" s="162" t="s">
        <v>4217</v>
      </c>
      <c r="LBG4232" s="105">
        <v>3914834.69</v>
      </c>
      <c r="LBH4232" s="196"/>
      <c r="LBI4232" s="197"/>
      <c r="LBJ4232" s="196"/>
      <c r="LBK4232" s="265">
        <v>3914834.69</v>
      </c>
      <c r="LBL4232" s="198">
        <v>45364</v>
      </c>
      <c r="LBM4232" s="102">
        <v>45386</v>
      </c>
      <c r="LBN4232" s="15"/>
      <c r="LBO4232" s="15"/>
      <c r="LBP4232" s="15"/>
      <c r="LBQ4232" s="203" t="s">
        <v>3938</v>
      </c>
      <c r="LBR4232" s="162">
        <v>1</v>
      </c>
      <c r="LBS4232" s="204">
        <v>754.9</v>
      </c>
      <c r="LBT4232" s="162">
        <v>2024</v>
      </c>
      <c r="LBU4232" s="188" t="s">
        <v>4570</v>
      </c>
      <c r="LBV4232" s="162" t="s">
        <v>4217</v>
      </c>
      <c r="LBW4232" s="105">
        <v>3914834.69</v>
      </c>
      <c r="LBX4232" s="196"/>
      <c r="LBY4232" s="197"/>
      <c r="LBZ4232" s="196"/>
      <c r="LCA4232" s="265">
        <v>3914834.69</v>
      </c>
      <c r="LCB4232" s="198">
        <v>45364</v>
      </c>
      <c r="LCC4232" s="102">
        <v>45386</v>
      </c>
      <c r="LCD4232" s="15"/>
      <c r="LCE4232" s="15"/>
      <c r="LCF4232" s="15"/>
      <c r="LCG4232" s="203" t="s">
        <v>3938</v>
      </c>
      <c r="LCH4232" s="162">
        <v>1</v>
      </c>
      <c r="LCI4232" s="204">
        <v>754.9</v>
      </c>
      <c r="LCJ4232" s="162">
        <v>2024</v>
      </c>
      <c r="LCK4232" s="188" t="s">
        <v>4570</v>
      </c>
      <c r="LCL4232" s="162" t="s">
        <v>4217</v>
      </c>
      <c r="LCM4232" s="105">
        <v>3914834.69</v>
      </c>
      <c r="LCN4232" s="196"/>
      <c r="LCO4232" s="197"/>
      <c r="LCP4232" s="196"/>
      <c r="LCQ4232" s="265">
        <v>3914834.69</v>
      </c>
      <c r="LCR4232" s="198">
        <v>45364</v>
      </c>
      <c r="LCS4232" s="102">
        <v>45386</v>
      </c>
      <c r="LCT4232" s="15"/>
      <c r="LCU4232" s="15"/>
      <c r="LCV4232" s="15"/>
      <c r="LCW4232" s="203" t="s">
        <v>3938</v>
      </c>
      <c r="LCX4232" s="162">
        <v>1</v>
      </c>
      <c r="LCY4232" s="204">
        <v>754.9</v>
      </c>
      <c r="LCZ4232" s="162">
        <v>2024</v>
      </c>
      <c r="LDA4232" s="188" t="s">
        <v>4570</v>
      </c>
      <c r="LDB4232" s="162" t="s">
        <v>4217</v>
      </c>
      <c r="LDC4232" s="105">
        <v>3914834.69</v>
      </c>
      <c r="LDD4232" s="196"/>
      <c r="LDE4232" s="197"/>
      <c r="LDF4232" s="196"/>
      <c r="LDG4232" s="265">
        <v>3914834.69</v>
      </c>
      <c r="LDH4232" s="198">
        <v>45364</v>
      </c>
      <c r="LDI4232" s="102">
        <v>45386</v>
      </c>
      <c r="LDJ4232" s="15"/>
      <c r="LDK4232" s="15"/>
      <c r="LDL4232" s="15"/>
      <c r="LDM4232" s="203" t="s">
        <v>3938</v>
      </c>
      <c r="LDN4232" s="162">
        <v>1</v>
      </c>
      <c r="LDO4232" s="204">
        <v>754.9</v>
      </c>
      <c r="LDP4232" s="162">
        <v>2024</v>
      </c>
      <c r="LDQ4232" s="188" t="s">
        <v>4570</v>
      </c>
      <c r="LDR4232" s="162" t="s">
        <v>4217</v>
      </c>
      <c r="LDS4232" s="105">
        <v>3914834.69</v>
      </c>
      <c r="LDT4232" s="196"/>
      <c r="LDU4232" s="197"/>
      <c r="LDV4232" s="196"/>
      <c r="LDW4232" s="265">
        <v>3914834.69</v>
      </c>
      <c r="LDX4232" s="198">
        <v>45364</v>
      </c>
      <c r="LDY4232" s="102">
        <v>45386</v>
      </c>
      <c r="LDZ4232" s="15"/>
      <c r="LEA4232" s="15"/>
      <c r="LEB4232" s="15"/>
      <c r="LEC4232" s="203" t="s">
        <v>3938</v>
      </c>
      <c r="LED4232" s="162">
        <v>1</v>
      </c>
      <c r="LEE4232" s="204">
        <v>754.9</v>
      </c>
      <c r="LEF4232" s="162">
        <v>2024</v>
      </c>
      <c r="LEG4232" s="188" t="s">
        <v>4570</v>
      </c>
      <c r="LEH4232" s="162" t="s">
        <v>4217</v>
      </c>
      <c r="LEI4232" s="105">
        <v>3914834.69</v>
      </c>
      <c r="LEJ4232" s="196"/>
      <c r="LEK4232" s="197"/>
      <c r="LEL4232" s="196"/>
      <c r="LEM4232" s="265">
        <v>3914834.69</v>
      </c>
      <c r="LEN4232" s="198">
        <v>45364</v>
      </c>
      <c r="LEO4232" s="102">
        <v>45386</v>
      </c>
      <c r="LEP4232" s="15"/>
      <c r="LEQ4232" s="15"/>
      <c r="LER4232" s="15"/>
      <c r="LES4232" s="203" t="s">
        <v>3938</v>
      </c>
      <c r="LET4232" s="162">
        <v>1</v>
      </c>
      <c r="LEU4232" s="204">
        <v>754.9</v>
      </c>
      <c r="LEV4232" s="162">
        <v>2024</v>
      </c>
      <c r="LEW4232" s="188" t="s">
        <v>4570</v>
      </c>
      <c r="LEX4232" s="162" t="s">
        <v>4217</v>
      </c>
      <c r="LEY4232" s="105">
        <v>3914834.69</v>
      </c>
      <c r="LEZ4232" s="196"/>
      <c r="LFA4232" s="197"/>
      <c r="LFB4232" s="196"/>
      <c r="LFC4232" s="265">
        <v>3914834.69</v>
      </c>
      <c r="LFD4232" s="198">
        <v>45364</v>
      </c>
      <c r="LFE4232" s="102">
        <v>45386</v>
      </c>
      <c r="LFF4232" s="15"/>
      <c r="LFG4232" s="15"/>
      <c r="LFH4232" s="15"/>
      <c r="LFI4232" s="203" t="s">
        <v>3938</v>
      </c>
      <c r="LFJ4232" s="162">
        <v>1</v>
      </c>
      <c r="LFK4232" s="204">
        <v>754.9</v>
      </c>
      <c r="LFL4232" s="162">
        <v>2024</v>
      </c>
      <c r="LFM4232" s="188" t="s">
        <v>4570</v>
      </c>
      <c r="LFN4232" s="162" t="s">
        <v>4217</v>
      </c>
      <c r="LFO4232" s="105">
        <v>3914834.69</v>
      </c>
      <c r="LFP4232" s="196"/>
      <c r="LFQ4232" s="197"/>
      <c r="LFR4232" s="196"/>
      <c r="LFS4232" s="265">
        <v>3914834.69</v>
      </c>
      <c r="LFT4232" s="198">
        <v>45364</v>
      </c>
      <c r="LFU4232" s="102">
        <v>45386</v>
      </c>
      <c r="LFV4232" s="15"/>
      <c r="LFW4232" s="15"/>
      <c r="LFX4232" s="15"/>
      <c r="LFY4232" s="203" t="s">
        <v>3938</v>
      </c>
      <c r="LFZ4232" s="162">
        <v>1</v>
      </c>
      <c r="LGA4232" s="204">
        <v>754.9</v>
      </c>
      <c r="LGB4232" s="162">
        <v>2024</v>
      </c>
      <c r="LGC4232" s="188" t="s">
        <v>4570</v>
      </c>
      <c r="LGD4232" s="162" t="s">
        <v>4217</v>
      </c>
      <c r="LGE4232" s="105">
        <v>3914834.69</v>
      </c>
      <c r="LGF4232" s="196"/>
      <c r="LGG4232" s="197"/>
      <c r="LGH4232" s="196"/>
      <c r="LGI4232" s="265">
        <v>3914834.69</v>
      </c>
      <c r="LGJ4232" s="198">
        <v>45364</v>
      </c>
      <c r="LGK4232" s="102">
        <v>45386</v>
      </c>
      <c r="LGL4232" s="15"/>
      <c r="LGM4232" s="15"/>
      <c r="LGN4232" s="15"/>
      <c r="LGO4232" s="203" t="s">
        <v>3938</v>
      </c>
      <c r="LGP4232" s="162">
        <v>1</v>
      </c>
      <c r="LGQ4232" s="204">
        <v>754.9</v>
      </c>
      <c r="LGR4232" s="162">
        <v>2024</v>
      </c>
      <c r="LGS4232" s="188" t="s">
        <v>4570</v>
      </c>
      <c r="LGT4232" s="162" t="s">
        <v>4217</v>
      </c>
      <c r="LGU4232" s="105">
        <v>3914834.69</v>
      </c>
      <c r="LGV4232" s="196"/>
      <c r="LGW4232" s="197"/>
      <c r="LGX4232" s="196"/>
      <c r="LGY4232" s="265">
        <v>3914834.69</v>
      </c>
      <c r="LGZ4232" s="198">
        <v>45364</v>
      </c>
      <c r="LHA4232" s="102">
        <v>45386</v>
      </c>
      <c r="LHB4232" s="15"/>
      <c r="LHC4232" s="15"/>
      <c r="LHD4232" s="15"/>
      <c r="LHE4232" s="203" t="s">
        <v>3938</v>
      </c>
      <c r="LHF4232" s="162">
        <v>1</v>
      </c>
      <c r="LHG4232" s="204">
        <v>754.9</v>
      </c>
      <c r="LHH4232" s="162">
        <v>2024</v>
      </c>
      <c r="LHI4232" s="188" t="s">
        <v>4570</v>
      </c>
      <c r="LHJ4232" s="162" t="s">
        <v>4217</v>
      </c>
      <c r="LHK4232" s="105">
        <v>3914834.69</v>
      </c>
      <c r="LHL4232" s="196"/>
      <c r="LHM4232" s="197"/>
      <c r="LHN4232" s="196"/>
      <c r="LHO4232" s="265">
        <v>3914834.69</v>
      </c>
      <c r="LHP4232" s="198">
        <v>45364</v>
      </c>
      <c r="LHQ4232" s="102">
        <v>45386</v>
      </c>
      <c r="LHR4232" s="15"/>
      <c r="LHS4232" s="15"/>
      <c r="LHT4232" s="15"/>
      <c r="LHU4232" s="203" t="s">
        <v>3938</v>
      </c>
      <c r="LHV4232" s="162">
        <v>1</v>
      </c>
      <c r="LHW4232" s="204">
        <v>754.9</v>
      </c>
      <c r="LHX4232" s="162">
        <v>2024</v>
      </c>
      <c r="LHY4232" s="188" t="s">
        <v>4570</v>
      </c>
      <c r="LHZ4232" s="162" t="s">
        <v>4217</v>
      </c>
      <c r="LIA4232" s="105">
        <v>3914834.69</v>
      </c>
      <c r="LIB4232" s="196"/>
      <c r="LIC4232" s="197"/>
      <c r="LID4232" s="196"/>
      <c r="LIE4232" s="265">
        <v>3914834.69</v>
      </c>
      <c r="LIF4232" s="198">
        <v>45364</v>
      </c>
      <c r="LIG4232" s="102">
        <v>45386</v>
      </c>
      <c r="LIH4232" s="15"/>
      <c r="LII4232" s="15"/>
      <c r="LIJ4232" s="15"/>
      <c r="LIK4232" s="203" t="s">
        <v>3938</v>
      </c>
      <c r="LIL4232" s="162">
        <v>1</v>
      </c>
      <c r="LIM4232" s="204">
        <v>754.9</v>
      </c>
      <c r="LIN4232" s="162">
        <v>2024</v>
      </c>
      <c r="LIO4232" s="188" t="s">
        <v>4570</v>
      </c>
      <c r="LIP4232" s="162" t="s">
        <v>4217</v>
      </c>
      <c r="LIQ4232" s="105">
        <v>3914834.69</v>
      </c>
      <c r="LIR4232" s="196"/>
      <c r="LIS4232" s="197"/>
      <c r="LIT4232" s="196"/>
      <c r="LIU4232" s="265">
        <v>3914834.69</v>
      </c>
      <c r="LIV4232" s="198">
        <v>45364</v>
      </c>
      <c r="LIW4232" s="102">
        <v>45386</v>
      </c>
      <c r="LIX4232" s="15"/>
      <c r="LIY4232" s="15"/>
      <c r="LIZ4232" s="15"/>
      <c r="LJA4232" s="203" t="s">
        <v>3938</v>
      </c>
      <c r="LJB4232" s="162">
        <v>1</v>
      </c>
      <c r="LJC4232" s="204">
        <v>754.9</v>
      </c>
      <c r="LJD4232" s="162">
        <v>2024</v>
      </c>
      <c r="LJE4232" s="188" t="s">
        <v>4570</v>
      </c>
      <c r="LJF4232" s="162" t="s">
        <v>4217</v>
      </c>
      <c r="LJG4232" s="105">
        <v>3914834.69</v>
      </c>
      <c r="LJH4232" s="196"/>
      <c r="LJI4232" s="197"/>
      <c r="LJJ4232" s="196"/>
      <c r="LJK4232" s="265">
        <v>3914834.69</v>
      </c>
      <c r="LJL4232" s="198">
        <v>45364</v>
      </c>
      <c r="LJM4232" s="102">
        <v>45386</v>
      </c>
      <c r="LJN4232" s="15"/>
      <c r="LJO4232" s="15"/>
      <c r="LJP4232" s="15"/>
      <c r="LJQ4232" s="203" t="s">
        <v>3938</v>
      </c>
      <c r="LJR4232" s="162">
        <v>1</v>
      </c>
      <c r="LJS4232" s="204">
        <v>754.9</v>
      </c>
      <c r="LJT4232" s="162">
        <v>2024</v>
      </c>
      <c r="LJU4232" s="188" t="s">
        <v>4570</v>
      </c>
      <c r="LJV4232" s="162" t="s">
        <v>4217</v>
      </c>
      <c r="LJW4232" s="105">
        <v>3914834.69</v>
      </c>
      <c r="LJX4232" s="196"/>
      <c r="LJY4232" s="197"/>
      <c r="LJZ4232" s="196"/>
      <c r="LKA4232" s="265">
        <v>3914834.69</v>
      </c>
      <c r="LKB4232" s="198">
        <v>45364</v>
      </c>
      <c r="LKC4232" s="102">
        <v>45386</v>
      </c>
      <c r="LKD4232" s="15"/>
      <c r="LKE4232" s="15"/>
      <c r="LKF4232" s="15"/>
      <c r="LKG4232" s="203" t="s">
        <v>3938</v>
      </c>
      <c r="LKH4232" s="162">
        <v>1</v>
      </c>
      <c r="LKI4232" s="204">
        <v>754.9</v>
      </c>
      <c r="LKJ4232" s="162">
        <v>2024</v>
      </c>
      <c r="LKK4232" s="188" t="s">
        <v>4570</v>
      </c>
      <c r="LKL4232" s="162" t="s">
        <v>4217</v>
      </c>
      <c r="LKM4232" s="105">
        <v>3914834.69</v>
      </c>
      <c r="LKN4232" s="196"/>
      <c r="LKO4232" s="197"/>
      <c r="LKP4232" s="196"/>
      <c r="LKQ4232" s="265">
        <v>3914834.69</v>
      </c>
      <c r="LKR4232" s="198">
        <v>45364</v>
      </c>
      <c r="LKS4232" s="102">
        <v>45386</v>
      </c>
      <c r="LKT4232" s="15"/>
      <c r="LKU4232" s="15"/>
      <c r="LKV4232" s="15"/>
      <c r="LKW4232" s="203" t="s">
        <v>3938</v>
      </c>
      <c r="LKX4232" s="162">
        <v>1</v>
      </c>
      <c r="LKY4232" s="204">
        <v>754.9</v>
      </c>
      <c r="LKZ4232" s="162">
        <v>2024</v>
      </c>
      <c r="LLA4232" s="188" t="s">
        <v>4570</v>
      </c>
      <c r="LLB4232" s="162" t="s">
        <v>4217</v>
      </c>
      <c r="LLC4232" s="105">
        <v>3914834.69</v>
      </c>
      <c r="LLD4232" s="196"/>
      <c r="LLE4232" s="197"/>
      <c r="LLF4232" s="196"/>
      <c r="LLG4232" s="265">
        <v>3914834.69</v>
      </c>
      <c r="LLH4232" s="198">
        <v>45364</v>
      </c>
      <c r="LLI4232" s="102">
        <v>45386</v>
      </c>
      <c r="LLJ4232" s="15"/>
      <c r="LLK4232" s="15"/>
      <c r="LLL4232" s="15"/>
      <c r="LLM4232" s="203" t="s">
        <v>3938</v>
      </c>
      <c r="LLN4232" s="162">
        <v>1</v>
      </c>
      <c r="LLO4232" s="204">
        <v>754.9</v>
      </c>
      <c r="LLP4232" s="162">
        <v>2024</v>
      </c>
      <c r="LLQ4232" s="188" t="s">
        <v>4570</v>
      </c>
      <c r="LLR4232" s="162" t="s">
        <v>4217</v>
      </c>
      <c r="LLS4232" s="105">
        <v>3914834.69</v>
      </c>
      <c r="LLT4232" s="196"/>
      <c r="LLU4232" s="197"/>
      <c r="LLV4232" s="196"/>
      <c r="LLW4232" s="265">
        <v>3914834.69</v>
      </c>
      <c r="LLX4232" s="198">
        <v>45364</v>
      </c>
      <c r="LLY4232" s="102">
        <v>45386</v>
      </c>
      <c r="LLZ4232" s="15"/>
      <c r="LMA4232" s="15"/>
      <c r="LMB4232" s="15"/>
      <c r="LMC4232" s="203" t="s">
        <v>3938</v>
      </c>
      <c r="LMD4232" s="162">
        <v>1</v>
      </c>
      <c r="LME4232" s="204">
        <v>754.9</v>
      </c>
      <c r="LMF4232" s="162">
        <v>2024</v>
      </c>
      <c r="LMG4232" s="188" t="s">
        <v>4570</v>
      </c>
      <c r="LMH4232" s="162" t="s">
        <v>4217</v>
      </c>
      <c r="LMI4232" s="105">
        <v>3914834.69</v>
      </c>
      <c r="LMJ4232" s="196"/>
      <c r="LMK4232" s="197"/>
      <c r="LML4232" s="196"/>
      <c r="LMM4232" s="265">
        <v>3914834.69</v>
      </c>
      <c r="LMN4232" s="198">
        <v>45364</v>
      </c>
      <c r="LMO4232" s="102">
        <v>45386</v>
      </c>
      <c r="LMP4232" s="15"/>
      <c r="LMQ4232" s="15"/>
      <c r="LMR4232" s="15"/>
      <c r="LMS4232" s="203" t="s">
        <v>3938</v>
      </c>
      <c r="LMT4232" s="162">
        <v>1</v>
      </c>
      <c r="LMU4232" s="204">
        <v>754.9</v>
      </c>
      <c r="LMV4232" s="162">
        <v>2024</v>
      </c>
      <c r="LMW4232" s="188" t="s">
        <v>4570</v>
      </c>
      <c r="LMX4232" s="162" t="s">
        <v>4217</v>
      </c>
      <c r="LMY4232" s="105">
        <v>3914834.69</v>
      </c>
      <c r="LMZ4232" s="196"/>
      <c r="LNA4232" s="197"/>
      <c r="LNB4232" s="196"/>
      <c r="LNC4232" s="265">
        <v>3914834.69</v>
      </c>
      <c r="LND4232" s="198">
        <v>45364</v>
      </c>
      <c r="LNE4232" s="102">
        <v>45386</v>
      </c>
      <c r="LNF4232" s="15"/>
      <c r="LNG4232" s="15"/>
      <c r="LNH4232" s="15"/>
      <c r="LNI4232" s="203" t="s">
        <v>3938</v>
      </c>
      <c r="LNJ4232" s="162">
        <v>1</v>
      </c>
      <c r="LNK4232" s="204">
        <v>754.9</v>
      </c>
      <c r="LNL4232" s="162">
        <v>2024</v>
      </c>
      <c r="LNM4232" s="188" t="s">
        <v>4570</v>
      </c>
      <c r="LNN4232" s="162" t="s">
        <v>4217</v>
      </c>
      <c r="LNO4232" s="105">
        <v>3914834.69</v>
      </c>
      <c r="LNP4232" s="196"/>
      <c r="LNQ4232" s="197"/>
      <c r="LNR4232" s="196"/>
      <c r="LNS4232" s="265">
        <v>3914834.69</v>
      </c>
      <c r="LNT4232" s="198">
        <v>45364</v>
      </c>
      <c r="LNU4232" s="102">
        <v>45386</v>
      </c>
      <c r="LNV4232" s="15"/>
      <c r="LNW4232" s="15"/>
      <c r="LNX4232" s="15"/>
      <c r="LNY4232" s="203" t="s">
        <v>3938</v>
      </c>
      <c r="LNZ4232" s="162">
        <v>1</v>
      </c>
      <c r="LOA4232" s="204">
        <v>754.9</v>
      </c>
      <c r="LOB4232" s="162">
        <v>2024</v>
      </c>
      <c r="LOC4232" s="188" t="s">
        <v>4570</v>
      </c>
      <c r="LOD4232" s="162" t="s">
        <v>4217</v>
      </c>
      <c r="LOE4232" s="105">
        <v>3914834.69</v>
      </c>
      <c r="LOF4232" s="196"/>
      <c r="LOG4232" s="197"/>
      <c r="LOH4232" s="196"/>
      <c r="LOI4232" s="265">
        <v>3914834.69</v>
      </c>
      <c r="LOJ4232" s="198">
        <v>45364</v>
      </c>
      <c r="LOK4232" s="102">
        <v>45386</v>
      </c>
      <c r="LOL4232" s="15"/>
      <c r="LOM4232" s="15"/>
      <c r="LON4232" s="15"/>
      <c r="LOO4232" s="203" t="s">
        <v>3938</v>
      </c>
      <c r="LOP4232" s="162">
        <v>1</v>
      </c>
      <c r="LOQ4232" s="204">
        <v>754.9</v>
      </c>
      <c r="LOR4232" s="162">
        <v>2024</v>
      </c>
      <c r="LOS4232" s="188" t="s">
        <v>4570</v>
      </c>
      <c r="LOT4232" s="162" t="s">
        <v>4217</v>
      </c>
      <c r="LOU4232" s="105">
        <v>3914834.69</v>
      </c>
      <c r="LOV4232" s="196"/>
      <c r="LOW4232" s="197"/>
      <c r="LOX4232" s="196"/>
      <c r="LOY4232" s="265">
        <v>3914834.69</v>
      </c>
      <c r="LOZ4232" s="198">
        <v>45364</v>
      </c>
      <c r="LPA4232" s="102">
        <v>45386</v>
      </c>
      <c r="LPB4232" s="15"/>
      <c r="LPC4232" s="15"/>
      <c r="LPD4232" s="15"/>
      <c r="LPE4232" s="203" t="s">
        <v>3938</v>
      </c>
      <c r="LPF4232" s="162">
        <v>1</v>
      </c>
      <c r="LPG4232" s="204">
        <v>754.9</v>
      </c>
      <c r="LPH4232" s="162">
        <v>2024</v>
      </c>
      <c r="LPI4232" s="188" t="s">
        <v>4570</v>
      </c>
      <c r="LPJ4232" s="162" t="s">
        <v>4217</v>
      </c>
      <c r="LPK4232" s="105">
        <v>3914834.69</v>
      </c>
      <c r="LPL4232" s="196"/>
      <c r="LPM4232" s="197"/>
      <c r="LPN4232" s="196"/>
      <c r="LPO4232" s="265">
        <v>3914834.69</v>
      </c>
      <c r="LPP4232" s="198">
        <v>45364</v>
      </c>
      <c r="LPQ4232" s="102">
        <v>45386</v>
      </c>
      <c r="LPR4232" s="15"/>
      <c r="LPS4232" s="15"/>
      <c r="LPT4232" s="15"/>
      <c r="LPU4232" s="203" t="s">
        <v>3938</v>
      </c>
      <c r="LPV4232" s="162">
        <v>1</v>
      </c>
      <c r="LPW4232" s="204">
        <v>754.9</v>
      </c>
      <c r="LPX4232" s="162">
        <v>2024</v>
      </c>
      <c r="LPY4232" s="188" t="s">
        <v>4570</v>
      </c>
      <c r="LPZ4232" s="162" t="s">
        <v>4217</v>
      </c>
      <c r="LQA4232" s="105">
        <v>3914834.69</v>
      </c>
      <c r="LQB4232" s="196"/>
      <c r="LQC4232" s="197"/>
      <c r="LQD4232" s="196"/>
      <c r="LQE4232" s="265">
        <v>3914834.69</v>
      </c>
      <c r="LQF4232" s="198">
        <v>45364</v>
      </c>
      <c r="LQG4232" s="102">
        <v>45386</v>
      </c>
      <c r="LQH4232" s="15"/>
      <c r="LQI4232" s="15"/>
      <c r="LQJ4232" s="15"/>
      <c r="LQK4232" s="203" t="s">
        <v>3938</v>
      </c>
      <c r="LQL4232" s="162">
        <v>1</v>
      </c>
      <c r="LQM4232" s="204">
        <v>754.9</v>
      </c>
      <c r="LQN4232" s="162">
        <v>2024</v>
      </c>
      <c r="LQO4232" s="188" t="s">
        <v>4570</v>
      </c>
      <c r="LQP4232" s="162" t="s">
        <v>4217</v>
      </c>
      <c r="LQQ4232" s="105">
        <v>3914834.69</v>
      </c>
      <c r="LQR4232" s="196"/>
      <c r="LQS4232" s="197"/>
      <c r="LQT4232" s="196"/>
      <c r="LQU4232" s="265">
        <v>3914834.69</v>
      </c>
      <c r="LQV4232" s="198">
        <v>45364</v>
      </c>
      <c r="LQW4232" s="102">
        <v>45386</v>
      </c>
      <c r="LQX4232" s="15"/>
      <c r="LQY4232" s="15"/>
      <c r="LQZ4232" s="15"/>
      <c r="LRA4232" s="203" t="s">
        <v>3938</v>
      </c>
      <c r="LRB4232" s="162">
        <v>1</v>
      </c>
      <c r="LRC4232" s="204">
        <v>754.9</v>
      </c>
      <c r="LRD4232" s="162">
        <v>2024</v>
      </c>
      <c r="LRE4232" s="188" t="s">
        <v>4570</v>
      </c>
      <c r="LRF4232" s="162" t="s">
        <v>4217</v>
      </c>
      <c r="LRG4232" s="105">
        <v>3914834.69</v>
      </c>
      <c r="LRH4232" s="196"/>
      <c r="LRI4232" s="197"/>
      <c r="LRJ4232" s="196"/>
      <c r="LRK4232" s="265">
        <v>3914834.69</v>
      </c>
      <c r="LRL4232" s="198">
        <v>45364</v>
      </c>
      <c r="LRM4232" s="102">
        <v>45386</v>
      </c>
      <c r="LRN4232" s="15"/>
      <c r="LRO4232" s="15"/>
      <c r="LRP4232" s="15"/>
      <c r="LRQ4232" s="203" t="s">
        <v>3938</v>
      </c>
      <c r="LRR4232" s="162">
        <v>1</v>
      </c>
      <c r="LRS4232" s="204">
        <v>754.9</v>
      </c>
      <c r="LRT4232" s="162">
        <v>2024</v>
      </c>
      <c r="LRU4232" s="188" t="s">
        <v>4570</v>
      </c>
      <c r="LRV4232" s="162" t="s">
        <v>4217</v>
      </c>
      <c r="LRW4232" s="105">
        <v>3914834.69</v>
      </c>
      <c r="LRX4232" s="196"/>
      <c r="LRY4232" s="197"/>
      <c r="LRZ4232" s="196"/>
      <c r="LSA4232" s="265">
        <v>3914834.69</v>
      </c>
      <c r="LSB4232" s="198">
        <v>45364</v>
      </c>
      <c r="LSC4232" s="102">
        <v>45386</v>
      </c>
      <c r="LSD4232" s="15"/>
      <c r="LSE4232" s="15"/>
      <c r="LSF4232" s="15"/>
      <c r="LSG4232" s="203" t="s">
        <v>3938</v>
      </c>
      <c r="LSH4232" s="162">
        <v>1</v>
      </c>
      <c r="LSI4232" s="204">
        <v>754.9</v>
      </c>
      <c r="LSJ4232" s="162">
        <v>2024</v>
      </c>
      <c r="LSK4232" s="188" t="s">
        <v>4570</v>
      </c>
      <c r="LSL4232" s="162" t="s">
        <v>4217</v>
      </c>
      <c r="LSM4232" s="105">
        <v>3914834.69</v>
      </c>
      <c r="LSN4232" s="196"/>
      <c r="LSO4232" s="197"/>
      <c r="LSP4232" s="196"/>
      <c r="LSQ4232" s="265">
        <v>3914834.69</v>
      </c>
      <c r="LSR4232" s="198">
        <v>45364</v>
      </c>
      <c r="LSS4232" s="102">
        <v>45386</v>
      </c>
      <c r="LST4232" s="15"/>
      <c r="LSU4232" s="15"/>
      <c r="LSV4232" s="15"/>
      <c r="LSW4232" s="203" t="s">
        <v>3938</v>
      </c>
      <c r="LSX4232" s="162">
        <v>1</v>
      </c>
      <c r="LSY4232" s="204">
        <v>754.9</v>
      </c>
      <c r="LSZ4232" s="162">
        <v>2024</v>
      </c>
      <c r="LTA4232" s="188" t="s">
        <v>4570</v>
      </c>
      <c r="LTB4232" s="162" t="s">
        <v>4217</v>
      </c>
      <c r="LTC4232" s="105">
        <v>3914834.69</v>
      </c>
      <c r="LTD4232" s="196"/>
      <c r="LTE4232" s="197"/>
      <c r="LTF4232" s="196"/>
      <c r="LTG4232" s="265">
        <v>3914834.69</v>
      </c>
      <c r="LTH4232" s="198">
        <v>45364</v>
      </c>
      <c r="LTI4232" s="102">
        <v>45386</v>
      </c>
      <c r="LTJ4232" s="15"/>
      <c r="LTK4232" s="15"/>
      <c r="LTL4232" s="15"/>
      <c r="LTM4232" s="203" t="s">
        <v>3938</v>
      </c>
      <c r="LTN4232" s="162">
        <v>1</v>
      </c>
      <c r="LTO4232" s="204">
        <v>754.9</v>
      </c>
      <c r="LTP4232" s="162">
        <v>2024</v>
      </c>
      <c r="LTQ4232" s="188" t="s">
        <v>4570</v>
      </c>
      <c r="LTR4232" s="162" t="s">
        <v>4217</v>
      </c>
      <c r="LTS4232" s="105">
        <v>3914834.69</v>
      </c>
      <c r="LTT4232" s="196"/>
      <c r="LTU4232" s="197"/>
      <c r="LTV4232" s="196"/>
      <c r="LTW4232" s="265">
        <v>3914834.69</v>
      </c>
      <c r="LTX4232" s="198">
        <v>45364</v>
      </c>
      <c r="LTY4232" s="102">
        <v>45386</v>
      </c>
      <c r="LTZ4232" s="15"/>
      <c r="LUA4232" s="15"/>
      <c r="LUB4232" s="15"/>
      <c r="LUC4232" s="203" t="s">
        <v>3938</v>
      </c>
      <c r="LUD4232" s="162">
        <v>1</v>
      </c>
      <c r="LUE4232" s="204">
        <v>754.9</v>
      </c>
      <c r="LUF4232" s="162">
        <v>2024</v>
      </c>
      <c r="LUG4232" s="188" t="s">
        <v>4570</v>
      </c>
      <c r="LUH4232" s="162" t="s">
        <v>4217</v>
      </c>
      <c r="LUI4232" s="105">
        <v>3914834.69</v>
      </c>
      <c r="LUJ4232" s="196"/>
      <c r="LUK4232" s="197"/>
      <c r="LUL4232" s="196"/>
      <c r="LUM4232" s="265">
        <v>3914834.69</v>
      </c>
      <c r="LUN4232" s="198">
        <v>45364</v>
      </c>
      <c r="LUO4232" s="102">
        <v>45386</v>
      </c>
      <c r="LUP4232" s="15"/>
      <c r="LUQ4232" s="15"/>
      <c r="LUR4232" s="15"/>
      <c r="LUS4232" s="203" t="s">
        <v>3938</v>
      </c>
      <c r="LUT4232" s="162">
        <v>1</v>
      </c>
      <c r="LUU4232" s="204">
        <v>754.9</v>
      </c>
      <c r="LUV4232" s="162">
        <v>2024</v>
      </c>
      <c r="LUW4232" s="188" t="s">
        <v>4570</v>
      </c>
      <c r="LUX4232" s="162" t="s">
        <v>4217</v>
      </c>
      <c r="LUY4232" s="105">
        <v>3914834.69</v>
      </c>
      <c r="LUZ4232" s="196"/>
      <c r="LVA4232" s="197"/>
      <c r="LVB4232" s="196"/>
      <c r="LVC4232" s="265">
        <v>3914834.69</v>
      </c>
      <c r="LVD4232" s="198">
        <v>45364</v>
      </c>
      <c r="LVE4232" s="102">
        <v>45386</v>
      </c>
      <c r="LVF4232" s="15"/>
      <c r="LVG4232" s="15"/>
      <c r="LVH4232" s="15"/>
      <c r="LVI4232" s="203" t="s">
        <v>3938</v>
      </c>
      <c r="LVJ4232" s="162">
        <v>1</v>
      </c>
      <c r="LVK4232" s="204">
        <v>754.9</v>
      </c>
      <c r="LVL4232" s="162">
        <v>2024</v>
      </c>
      <c r="LVM4232" s="188" t="s">
        <v>4570</v>
      </c>
      <c r="LVN4232" s="162" t="s">
        <v>4217</v>
      </c>
      <c r="LVO4232" s="105">
        <v>3914834.69</v>
      </c>
      <c r="LVP4232" s="196"/>
      <c r="LVQ4232" s="197"/>
      <c r="LVR4232" s="196"/>
      <c r="LVS4232" s="265">
        <v>3914834.69</v>
      </c>
      <c r="LVT4232" s="198">
        <v>45364</v>
      </c>
      <c r="LVU4232" s="102">
        <v>45386</v>
      </c>
      <c r="LVV4232" s="15"/>
      <c r="LVW4232" s="15"/>
      <c r="LVX4232" s="15"/>
      <c r="LVY4232" s="203" t="s">
        <v>3938</v>
      </c>
      <c r="LVZ4232" s="162">
        <v>1</v>
      </c>
      <c r="LWA4232" s="204">
        <v>754.9</v>
      </c>
      <c r="LWB4232" s="162">
        <v>2024</v>
      </c>
      <c r="LWC4232" s="188" t="s">
        <v>4570</v>
      </c>
      <c r="LWD4232" s="162" t="s">
        <v>4217</v>
      </c>
      <c r="LWE4232" s="105">
        <v>3914834.69</v>
      </c>
      <c r="LWF4232" s="196"/>
      <c r="LWG4232" s="197"/>
      <c r="LWH4232" s="196"/>
      <c r="LWI4232" s="265">
        <v>3914834.69</v>
      </c>
      <c r="LWJ4232" s="198">
        <v>45364</v>
      </c>
      <c r="LWK4232" s="102">
        <v>45386</v>
      </c>
      <c r="LWL4232" s="15"/>
      <c r="LWM4232" s="15"/>
      <c r="LWN4232" s="15"/>
      <c r="LWO4232" s="203" t="s">
        <v>3938</v>
      </c>
      <c r="LWP4232" s="162">
        <v>1</v>
      </c>
      <c r="LWQ4232" s="204">
        <v>754.9</v>
      </c>
      <c r="LWR4232" s="162">
        <v>2024</v>
      </c>
      <c r="LWS4232" s="188" t="s">
        <v>4570</v>
      </c>
      <c r="LWT4232" s="162" t="s">
        <v>4217</v>
      </c>
      <c r="LWU4232" s="105">
        <v>3914834.69</v>
      </c>
      <c r="LWV4232" s="196"/>
      <c r="LWW4232" s="197"/>
      <c r="LWX4232" s="196"/>
      <c r="LWY4232" s="265">
        <v>3914834.69</v>
      </c>
      <c r="LWZ4232" s="198">
        <v>45364</v>
      </c>
      <c r="LXA4232" s="102">
        <v>45386</v>
      </c>
      <c r="LXB4232" s="15"/>
      <c r="LXC4232" s="15"/>
      <c r="LXD4232" s="15"/>
      <c r="LXE4232" s="203" t="s">
        <v>3938</v>
      </c>
      <c r="LXF4232" s="162">
        <v>1</v>
      </c>
      <c r="LXG4232" s="204">
        <v>754.9</v>
      </c>
      <c r="LXH4232" s="162">
        <v>2024</v>
      </c>
      <c r="LXI4232" s="188" t="s">
        <v>4570</v>
      </c>
      <c r="LXJ4232" s="162" t="s">
        <v>4217</v>
      </c>
      <c r="LXK4232" s="105">
        <v>3914834.69</v>
      </c>
      <c r="LXL4232" s="196"/>
      <c r="LXM4232" s="197"/>
      <c r="LXN4232" s="196"/>
      <c r="LXO4232" s="265">
        <v>3914834.69</v>
      </c>
      <c r="LXP4232" s="198">
        <v>45364</v>
      </c>
      <c r="LXQ4232" s="102">
        <v>45386</v>
      </c>
      <c r="LXR4232" s="15"/>
      <c r="LXS4232" s="15"/>
      <c r="LXT4232" s="15"/>
      <c r="LXU4232" s="203" t="s">
        <v>3938</v>
      </c>
      <c r="LXV4232" s="162">
        <v>1</v>
      </c>
      <c r="LXW4232" s="204">
        <v>754.9</v>
      </c>
      <c r="LXX4232" s="162">
        <v>2024</v>
      </c>
      <c r="LXY4232" s="188" t="s">
        <v>4570</v>
      </c>
      <c r="LXZ4232" s="162" t="s">
        <v>4217</v>
      </c>
      <c r="LYA4232" s="105">
        <v>3914834.69</v>
      </c>
      <c r="LYB4232" s="196"/>
      <c r="LYC4232" s="197"/>
      <c r="LYD4232" s="196"/>
      <c r="LYE4232" s="265">
        <v>3914834.69</v>
      </c>
      <c r="LYF4232" s="198">
        <v>45364</v>
      </c>
      <c r="LYG4232" s="102">
        <v>45386</v>
      </c>
      <c r="LYH4232" s="15"/>
      <c r="LYI4232" s="15"/>
      <c r="LYJ4232" s="15"/>
      <c r="LYK4232" s="203" t="s">
        <v>3938</v>
      </c>
      <c r="LYL4232" s="162">
        <v>1</v>
      </c>
      <c r="LYM4232" s="204">
        <v>754.9</v>
      </c>
      <c r="LYN4232" s="162">
        <v>2024</v>
      </c>
      <c r="LYO4232" s="188" t="s">
        <v>4570</v>
      </c>
      <c r="LYP4232" s="162" t="s">
        <v>4217</v>
      </c>
      <c r="LYQ4232" s="105">
        <v>3914834.69</v>
      </c>
      <c r="LYR4232" s="196"/>
      <c r="LYS4232" s="197"/>
      <c r="LYT4232" s="196"/>
      <c r="LYU4232" s="265">
        <v>3914834.69</v>
      </c>
      <c r="LYV4232" s="198">
        <v>45364</v>
      </c>
      <c r="LYW4232" s="102">
        <v>45386</v>
      </c>
      <c r="LYX4232" s="15"/>
      <c r="LYY4232" s="15"/>
      <c r="LYZ4232" s="15"/>
      <c r="LZA4232" s="203" t="s">
        <v>3938</v>
      </c>
      <c r="LZB4232" s="162">
        <v>1</v>
      </c>
      <c r="LZC4232" s="204">
        <v>754.9</v>
      </c>
      <c r="LZD4232" s="162">
        <v>2024</v>
      </c>
      <c r="LZE4232" s="188" t="s">
        <v>4570</v>
      </c>
      <c r="LZF4232" s="162" t="s">
        <v>4217</v>
      </c>
      <c r="LZG4232" s="105">
        <v>3914834.69</v>
      </c>
      <c r="LZH4232" s="196"/>
      <c r="LZI4232" s="197"/>
      <c r="LZJ4232" s="196"/>
      <c r="LZK4232" s="265">
        <v>3914834.69</v>
      </c>
      <c r="LZL4232" s="198">
        <v>45364</v>
      </c>
      <c r="LZM4232" s="102">
        <v>45386</v>
      </c>
      <c r="LZN4232" s="15"/>
      <c r="LZO4232" s="15"/>
      <c r="LZP4232" s="15"/>
      <c r="LZQ4232" s="203" t="s">
        <v>3938</v>
      </c>
      <c r="LZR4232" s="162">
        <v>1</v>
      </c>
      <c r="LZS4232" s="204">
        <v>754.9</v>
      </c>
      <c r="LZT4232" s="162">
        <v>2024</v>
      </c>
      <c r="LZU4232" s="188" t="s">
        <v>4570</v>
      </c>
      <c r="LZV4232" s="162" t="s">
        <v>4217</v>
      </c>
      <c r="LZW4232" s="105">
        <v>3914834.69</v>
      </c>
      <c r="LZX4232" s="196"/>
      <c r="LZY4232" s="197"/>
      <c r="LZZ4232" s="196"/>
      <c r="MAA4232" s="265">
        <v>3914834.69</v>
      </c>
      <c r="MAB4232" s="198">
        <v>45364</v>
      </c>
      <c r="MAC4232" s="102">
        <v>45386</v>
      </c>
      <c r="MAD4232" s="15"/>
      <c r="MAE4232" s="15"/>
      <c r="MAF4232" s="15"/>
      <c r="MAG4232" s="203" t="s">
        <v>3938</v>
      </c>
      <c r="MAH4232" s="162">
        <v>1</v>
      </c>
      <c r="MAI4232" s="204">
        <v>754.9</v>
      </c>
      <c r="MAJ4232" s="162">
        <v>2024</v>
      </c>
      <c r="MAK4232" s="188" t="s">
        <v>4570</v>
      </c>
      <c r="MAL4232" s="162" t="s">
        <v>4217</v>
      </c>
      <c r="MAM4232" s="105">
        <v>3914834.69</v>
      </c>
      <c r="MAN4232" s="196"/>
      <c r="MAO4232" s="197"/>
      <c r="MAP4232" s="196"/>
      <c r="MAQ4232" s="265">
        <v>3914834.69</v>
      </c>
      <c r="MAR4232" s="198">
        <v>45364</v>
      </c>
      <c r="MAS4232" s="102">
        <v>45386</v>
      </c>
      <c r="MAT4232" s="15"/>
      <c r="MAU4232" s="15"/>
      <c r="MAV4232" s="15"/>
      <c r="MAW4232" s="203" t="s">
        <v>3938</v>
      </c>
      <c r="MAX4232" s="162">
        <v>1</v>
      </c>
      <c r="MAY4232" s="204">
        <v>754.9</v>
      </c>
      <c r="MAZ4232" s="162">
        <v>2024</v>
      </c>
      <c r="MBA4232" s="188" t="s">
        <v>4570</v>
      </c>
      <c r="MBB4232" s="162" t="s">
        <v>4217</v>
      </c>
      <c r="MBC4232" s="105">
        <v>3914834.69</v>
      </c>
      <c r="MBD4232" s="196"/>
      <c r="MBE4232" s="197"/>
      <c r="MBF4232" s="196"/>
      <c r="MBG4232" s="265">
        <v>3914834.69</v>
      </c>
      <c r="MBH4232" s="198">
        <v>45364</v>
      </c>
      <c r="MBI4232" s="102">
        <v>45386</v>
      </c>
      <c r="MBJ4232" s="15"/>
      <c r="MBK4232" s="15"/>
      <c r="MBL4232" s="15"/>
      <c r="MBM4232" s="203" t="s">
        <v>3938</v>
      </c>
      <c r="MBN4232" s="162">
        <v>1</v>
      </c>
      <c r="MBO4232" s="204">
        <v>754.9</v>
      </c>
      <c r="MBP4232" s="162">
        <v>2024</v>
      </c>
      <c r="MBQ4232" s="188" t="s">
        <v>4570</v>
      </c>
      <c r="MBR4232" s="162" t="s">
        <v>4217</v>
      </c>
      <c r="MBS4232" s="105">
        <v>3914834.69</v>
      </c>
      <c r="MBT4232" s="196"/>
      <c r="MBU4232" s="197"/>
      <c r="MBV4232" s="196"/>
      <c r="MBW4232" s="265">
        <v>3914834.69</v>
      </c>
      <c r="MBX4232" s="198">
        <v>45364</v>
      </c>
      <c r="MBY4232" s="102">
        <v>45386</v>
      </c>
      <c r="MBZ4232" s="15"/>
      <c r="MCA4232" s="15"/>
      <c r="MCB4232" s="15"/>
      <c r="MCC4232" s="203" t="s">
        <v>3938</v>
      </c>
      <c r="MCD4232" s="162">
        <v>1</v>
      </c>
      <c r="MCE4232" s="204">
        <v>754.9</v>
      </c>
      <c r="MCF4232" s="162">
        <v>2024</v>
      </c>
      <c r="MCG4232" s="188" t="s">
        <v>4570</v>
      </c>
      <c r="MCH4232" s="162" t="s">
        <v>4217</v>
      </c>
      <c r="MCI4232" s="105">
        <v>3914834.69</v>
      </c>
      <c r="MCJ4232" s="196"/>
      <c r="MCK4232" s="197"/>
      <c r="MCL4232" s="196"/>
      <c r="MCM4232" s="265">
        <v>3914834.69</v>
      </c>
      <c r="MCN4232" s="198">
        <v>45364</v>
      </c>
      <c r="MCO4232" s="102">
        <v>45386</v>
      </c>
      <c r="MCP4232" s="15"/>
      <c r="MCQ4232" s="15"/>
      <c r="MCR4232" s="15"/>
      <c r="MCS4232" s="203" t="s">
        <v>3938</v>
      </c>
      <c r="MCT4232" s="162">
        <v>1</v>
      </c>
      <c r="MCU4232" s="204">
        <v>754.9</v>
      </c>
      <c r="MCV4232" s="162">
        <v>2024</v>
      </c>
      <c r="MCW4232" s="188" t="s">
        <v>4570</v>
      </c>
      <c r="MCX4232" s="162" t="s">
        <v>4217</v>
      </c>
      <c r="MCY4232" s="105">
        <v>3914834.69</v>
      </c>
      <c r="MCZ4232" s="196"/>
      <c r="MDA4232" s="197"/>
      <c r="MDB4232" s="196"/>
      <c r="MDC4232" s="265">
        <v>3914834.69</v>
      </c>
      <c r="MDD4232" s="198">
        <v>45364</v>
      </c>
      <c r="MDE4232" s="102">
        <v>45386</v>
      </c>
      <c r="MDF4232" s="15"/>
      <c r="MDG4232" s="15"/>
      <c r="MDH4232" s="15"/>
      <c r="MDI4232" s="203" t="s">
        <v>3938</v>
      </c>
      <c r="MDJ4232" s="162">
        <v>1</v>
      </c>
      <c r="MDK4232" s="204">
        <v>754.9</v>
      </c>
      <c r="MDL4232" s="162">
        <v>2024</v>
      </c>
      <c r="MDM4232" s="188" t="s">
        <v>4570</v>
      </c>
      <c r="MDN4232" s="162" t="s">
        <v>4217</v>
      </c>
      <c r="MDO4232" s="105">
        <v>3914834.69</v>
      </c>
      <c r="MDP4232" s="196"/>
      <c r="MDQ4232" s="197"/>
      <c r="MDR4232" s="196"/>
      <c r="MDS4232" s="265">
        <v>3914834.69</v>
      </c>
      <c r="MDT4232" s="198">
        <v>45364</v>
      </c>
      <c r="MDU4232" s="102">
        <v>45386</v>
      </c>
      <c r="MDV4232" s="15"/>
      <c r="MDW4232" s="15"/>
      <c r="MDX4232" s="15"/>
      <c r="MDY4232" s="203" t="s">
        <v>3938</v>
      </c>
      <c r="MDZ4232" s="162">
        <v>1</v>
      </c>
      <c r="MEA4232" s="204">
        <v>754.9</v>
      </c>
      <c r="MEB4232" s="162">
        <v>2024</v>
      </c>
      <c r="MEC4232" s="188" t="s">
        <v>4570</v>
      </c>
      <c r="MED4232" s="162" t="s">
        <v>4217</v>
      </c>
      <c r="MEE4232" s="105">
        <v>3914834.69</v>
      </c>
      <c r="MEF4232" s="196"/>
      <c r="MEG4232" s="197"/>
      <c r="MEH4232" s="196"/>
      <c r="MEI4232" s="265">
        <v>3914834.69</v>
      </c>
      <c r="MEJ4232" s="198">
        <v>45364</v>
      </c>
      <c r="MEK4232" s="102">
        <v>45386</v>
      </c>
      <c r="MEL4232" s="15"/>
      <c r="MEM4232" s="15"/>
      <c r="MEN4232" s="15"/>
      <c r="MEO4232" s="203" t="s">
        <v>3938</v>
      </c>
      <c r="MEP4232" s="162">
        <v>1</v>
      </c>
      <c r="MEQ4232" s="204">
        <v>754.9</v>
      </c>
      <c r="MER4232" s="162">
        <v>2024</v>
      </c>
      <c r="MES4232" s="188" t="s">
        <v>4570</v>
      </c>
      <c r="MET4232" s="162" t="s">
        <v>4217</v>
      </c>
      <c r="MEU4232" s="105">
        <v>3914834.69</v>
      </c>
      <c r="MEV4232" s="196"/>
      <c r="MEW4232" s="197"/>
      <c r="MEX4232" s="196"/>
      <c r="MEY4232" s="265">
        <v>3914834.69</v>
      </c>
      <c r="MEZ4232" s="198">
        <v>45364</v>
      </c>
      <c r="MFA4232" s="102">
        <v>45386</v>
      </c>
      <c r="MFB4232" s="15"/>
      <c r="MFC4232" s="15"/>
      <c r="MFD4232" s="15"/>
      <c r="MFE4232" s="203" t="s">
        <v>3938</v>
      </c>
      <c r="MFF4232" s="162">
        <v>1</v>
      </c>
      <c r="MFG4232" s="204">
        <v>754.9</v>
      </c>
      <c r="MFH4232" s="162">
        <v>2024</v>
      </c>
      <c r="MFI4232" s="188" t="s">
        <v>4570</v>
      </c>
      <c r="MFJ4232" s="162" t="s">
        <v>4217</v>
      </c>
      <c r="MFK4232" s="105">
        <v>3914834.69</v>
      </c>
      <c r="MFL4232" s="196"/>
      <c r="MFM4232" s="197"/>
      <c r="MFN4232" s="196"/>
      <c r="MFO4232" s="265">
        <v>3914834.69</v>
      </c>
      <c r="MFP4232" s="198">
        <v>45364</v>
      </c>
      <c r="MFQ4232" s="102">
        <v>45386</v>
      </c>
      <c r="MFR4232" s="15"/>
      <c r="MFS4232" s="15"/>
      <c r="MFT4232" s="15"/>
      <c r="MFU4232" s="203" t="s">
        <v>3938</v>
      </c>
      <c r="MFV4232" s="162">
        <v>1</v>
      </c>
      <c r="MFW4232" s="204">
        <v>754.9</v>
      </c>
      <c r="MFX4232" s="162">
        <v>2024</v>
      </c>
      <c r="MFY4232" s="188" t="s">
        <v>4570</v>
      </c>
      <c r="MFZ4232" s="162" t="s">
        <v>4217</v>
      </c>
      <c r="MGA4232" s="105">
        <v>3914834.69</v>
      </c>
      <c r="MGB4232" s="196"/>
      <c r="MGC4232" s="197"/>
      <c r="MGD4232" s="196"/>
      <c r="MGE4232" s="265">
        <v>3914834.69</v>
      </c>
      <c r="MGF4232" s="198">
        <v>45364</v>
      </c>
      <c r="MGG4232" s="102">
        <v>45386</v>
      </c>
      <c r="MGH4232" s="15"/>
      <c r="MGI4232" s="15"/>
      <c r="MGJ4232" s="15"/>
      <c r="MGK4232" s="203" t="s">
        <v>3938</v>
      </c>
      <c r="MGL4232" s="162">
        <v>1</v>
      </c>
      <c r="MGM4232" s="204">
        <v>754.9</v>
      </c>
      <c r="MGN4232" s="162">
        <v>2024</v>
      </c>
      <c r="MGO4232" s="188" t="s">
        <v>4570</v>
      </c>
      <c r="MGP4232" s="162" t="s">
        <v>4217</v>
      </c>
      <c r="MGQ4232" s="105">
        <v>3914834.69</v>
      </c>
      <c r="MGR4232" s="196"/>
      <c r="MGS4232" s="197"/>
      <c r="MGT4232" s="196"/>
      <c r="MGU4232" s="265">
        <v>3914834.69</v>
      </c>
      <c r="MGV4232" s="198">
        <v>45364</v>
      </c>
      <c r="MGW4232" s="102">
        <v>45386</v>
      </c>
      <c r="MGX4232" s="15"/>
      <c r="MGY4232" s="15"/>
      <c r="MGZ4232" s="15"/>
      <c r="MHA4232" s="203" t="s">
        <v>3938</v>
      </c>
      <c r="MHB4232" s="162">
        <v>1</v>
      </c>
      <c r="MHC4232" s="204">
        <v>754.9</v>
      </c>
      <c r="MHD4232" s="162">
        <v>2024</v>
      </c>
      <c r="MHE4232" s="188" t="s">
        <v>4570</v>
      </c>
      <c r="MHF4232" s="162" t="s">
        <v>4217</v>
      </c>
      <c r="MHG4232" s="105">
        <v>3914834.69</v>
      </c>
      <c r="MHH4232" s="196"/>
      <c r="MHI4232" s="197"/>
      <c r="MHJ4232" s="196"/>
      <c r="MHK4232" s="265">
        <v>3914834.69</v>
      </c>
      <c r="MHL4232" s="198">
        <v>45364</v>
      </c>
      <c r="MHM4232" s="102">
        <v>45386</v>
      </c>
      <c r="MHN4232" s="15"/>
      <c r="MHO4232" s="15"/>
      <c r="MHP4232" s="15"/>
      <c r="MHQ4232" s="203" t="s">
        <v>3938</v>
      </c>
      <c r="MHR4232" s="162">
        <v>1</v>
      </c>
      <c r="MHS4232" s="204">
        <v>754.9</v>
      </c>
      <c r="MHT4232" s="162">
        <v>2024</v>
      </c>
      <c r="MHU4232" s="188" t="s">
        <v>4570</v>
      </c>
      <c r="MHV4232" s="162" t="s">
        <v>4217</v>
      </c>
      <c r="MHW4232" s="105">
        <v>3914834.69</v>
      </c>
      <c r="MHX4232" s="196"/>
      <c r="MHY4232" s="197"/>
      <c r="MHZ4232" s="196"/>
      <c r="MIA4232" s="265">
        <v>3914834.69</v>
      </c>
      <c r="MIB4232" s="198">
        <v>45364</v>
      </c>
      <c r="MIC4232" s="102">
        <v>45386</v>
      </c>
      <c r="MID4232" s="15"/>
      <c r="MIE4232" s="15"/>
      <c r="MIF4232" s="15"/>
      <c r="MIG4232" s="203" t="s">
        <v>3938</v>
      </c>
      <c r="MIH4232" s="162">
        <v>1</v>
      </c>
      <c r="MII4232" s="204">
        <v>754.9</v>
      </c>
      <c r="MIJ4232" s="162">
        <v>2024</v>
      </c>
      <c r="MIK4232" s="188" t="s">
        <v>4570</v>
      </c>
      <c r="MIL4232" s="162" t="s">
        <v>4217</v>
      </c>
      <c r="MIM4232" s="105">
        <v>3914834.69</v>
      </c>
      <c r="MIN4232" s="196"/>
      <c r="MIO4232" s="197"/>
      <c r="MIP4232" s="196"/>
      <c r="MIQ4232" s="265">
        <v>3914834.69</v>
      </c>
      <c r="MIR4232" s="198">
        <v>45364</v>
      </c>
      <c r="MIS4232" s="102">
        <v>45386</v>
      </c>
      <c r="MIT4232" s="15"/>
      <c r="MIU4232" s="15"/>
      <c r="MIV4232" s="15"/>
      <c r="MIW4232" s="203" t="s">
        <v>3938</v>
      </c>
      <c r="MIX4232" s="162">
        <v>1</v>
      </c>
      <c r="MIY4232" s="204">
        <v>754.9</v>
      </c>
      <c r="MIZ4232" s="162">
        <v>2024</v>
      </c>
      <c r="MJA4232" s="188" t="s">
        <v>4570</v>
      </c>
      <c r="MJB4232" s="162" t="s">
        <v>4217</v>
      </c>
      <c r="MJC4232" s="105">
        <v>3914834.69</v>
      </c>
      <c r="MJD4232" s="196"/>
      <c r="MJE4232" s="197"/>
      <c r="MJF4232" s="196"/>
      <c r="MJG4232" s="265">
        <v>3914834.69</v>
      </c>
      <c r="MJH4232" s="198">
        <v>45364</v>
      </c>
      <c r="MJI4232" s="102">
        <v>45386</v>
      </c>
      <c r="MJJ4232" s="15"/>
      <c r="MJK4232" s="15"/>
      <c r="MJL4232" s="15"/>
      <c r="MJM4232" s="203" t="s">
        <v>3938</v>
      </c>
      <c r="MJN4232" s="162">
        <v>1</v>
      </c>
      <c r="MJO4232" s="204">
        <v>754.9</v>
      </c>
      <c r="MJP4232" s="162">
        <v>2024</v>
      </c>
      <c r="MJQ4232" s="188" t="s">
        <v>4570</v>
      </c>
      <c r="MJR4232" s="162" t="s">
        <v>4217</v>
      </c>
      <c r="MJS4232" s="105">
        <v>3914834.69</v>
      </c>
      <c r="MJT4232" s="196"/>
      <c r="MJU4232" s="197"/>
      <c r="MJV4232" s="196"/>
      <c r="MJW4232" s="265">
        <v>3914834.69</v>
      </c>
      <c r="MJX4232" s="198">
        <v>45364</v>
      </c>
      <c r="MJY4232" s="102">
        <v>45386</v>
      </c>
      <c r="MJZ4232" s="15"/>
      <c r="MKA4232" s="15"/>
      <c r="MKB4232" s="15"/>
      <c r="MKC4232" s="203" t="s">
        <v>3938</v>
      </c>
      <c r="MKD4232" s="162">
        <v>1</v>
      </c>
      <c r="MKE4232" s="204">
        <v>754.9</v>
      </c>
      <c r="MKF4232" s="162">
        <v>2024</v>
      </c>
      <c r="MKG4232" s="188" t="s">
        <v>4570</v>
      </c>
      <c r="MKH4232" s="162" t="s">
        <v>4217</v>
      </c>
      <c r="MKI4232" s="105">
        <v>3914834.69</v>
      </c>
      <c r="MKJ4232" s="196"/>
      <c r="MKK4232" s="197"/>
      <c r="MKL4232" s="196"/>
      <c r="MKM4232" s="265">
        <v>3914834.69</v>
      </c>
      <c r="MKN4232" s="198">
        <v>45364</v>
      </c>
      <c r="MKO4232" s="102">
        <v>45386</v>
      </c>
      <c r="MKP4232" s="15"/>
      <c r="MKQ4232" s="15"/>
      <c r="MKR4232" s="15"/>
      <c r="MKS4232" s="203" t="s">
        <v>3938</v>
      </c>
      <c r="MKT4232" s="162">
        <v>1</v>
      </c>
      <c r="MKU4232" s="204">
        <v>754.9</v>
      </c>
      <c r="MKV4232" s="162">
        <v>2024</v>
      </c>
      <c r="MKW4232" s="188" t="s">
        <v>4570</v>
      </c>
      <c r="MKX4232" s="162" t="s">
        <v>4217</v>
      </c>
      <c r="MKY4232" s="105">
        <v>3914834.69</v>
      </c>
      <c r="MKZ4232" s="196"/>
      <c r="MLA4232" s="197"/>
      <c r="MLB4232" s="196"/>
      <c r="MLC4232" s="265">
        <v>3914834.69</v>
      </c>
      <c r="MLD4232" s="198">
        <v>45364</v>
      </c>
      <c r="MLE4232" s="102">
        <v>45386</v>
      </c>
      <c r="MLF4232" s="15"/>
      <c r="MLG4232" s="15"/>
      <c r="MLH4232" s="15"/>
      <c r="MLI4232" s="203" t="s">
        <v>3938</v>
      </c>
      <c r="MLJ4232" s="162">
        <v>1</v>
      </c>
      <c r="MLK4232" s="204">
        <v>754.9</v>
      </c>
      <c r="MLL4232" s="162">
        <v>2024</v>
      </c>
      <c r="MLM4232" s="188" t="s">
        <v>4570</v>
      </c>
      <c r="MLN4232" s="162" t="s">
        <v>4217</v>
      </c>
      <c r="MLO4232" s="105">
        <v>3914834.69</v>
      </c>
      <c r="MLP4232" s="196"/>
      <c r="MLQ4232" s="197"/>
      <c r="MLR4232" s="196"/>
      <c r="MLS4232" s="265">
        <v>3914834.69</v>
      </c>
      <c r="MLT4232" s="198">
        <v>45364</v>
      </c>
      <c r="MLU4232" s="102">
        <v>45386</v>
      </c>
      <c r="MLV4232" s="15"/>
      <c r="MLW4232" s="15"/>
      <c r="MLX4232" s="15"/>
      <c r="MLY4232" s="203" t="s">
        <v>3938</v>
      </c>
      <c r="MLZ4232" s="162">
        <v>1</v>
      </c>
      <c r="MMA4232" s="204">
        <v>754.9</v>
      </c>
      <c r="MMB4232" s="162">
        <v>2024</v>
      </c>
      <c r="MMC4232" s="188" t="s">
        <v>4570</v>
      </c>
      <c r="MMD4232" s="162" t="s">
        <v>4217</v>
      </c>
      <c r="MME4232" s="105">
        <v>3914834.69</v>
      </c>
      <c r="MMF4232" s="196"/>
      <c r="MMG4232" s="197"/>
      <c r="MMH4232" s="196"/>
      <c r="MMI4232" s="265">
        <v>3914834.69</v>
      </c>
      <c r="MMJ4232" s="198">
        <v>45364</v>
      </c>
      <c r="MMK4232" s="102">
        <v>45386</v>
      </c>
      <c r="MML4232" s="15"/>
      <c r="MMM4232" s="15"/>
      <c r="MMN4232" s="15"/>
      <c r="MMO4232" s="203" t="s">
        <v>3938</v>
      </c>
      <c r="MMP4232" s="162">
        <v>1</v>
      </c>
      <c r="MMQ4232" s="204">
        <v>754.9</v>
      </c>
      <c r="MMR4232" s="162">
        <v>2024</v>
      </c>
      <c r="MMS4232" s="188" t="s">
        <v>4570</v>
      </c>
      <c r="MMT4232" s="162" t="s">
        <v>4217</v>
      </c>
      <c r="MMU4232" s="105">
        <v>3914834.69</v>
      </c>
      <c r="MMV4232" s="196"/>
      <c r="MMW4232" s="197"/>
      <c r="MMX4232" s="196"/>
      <c r="MMY4232" s="265">
        <v>3914834.69</v>
      </c>
      <c r="MMZ4232" s="198">
        <v>45364</v>
      </c>
      <c r="MNA4232" s="102">
        <v>45386</v>
      </c>
      <c r="MNB4232" s="15"/>
      <c r="MNC4232" s="15"/>
      <c r="MND4232" s="15"/>
      <c r="MNE4232" s="203" t="s">
        <v>3938</v>
      </c>
      <c r="MNF4232" s="162">
        <v>1</v>
      </c>
      <c r="MNG4232" s="204">
        <v>754.9</v>
      </c>
      <c r="MNH4232" s="162">
        <v>2024</v>
      </c>
      <c r="MNI4232" s="188" t="s">
        <v>4570</v>
      </c>
      <c r="MNJ4232" s="162" t="s">
        <v>4217</v>
      </c>
      <c r="MNK4232" s="105">
        <v>3914834.69</v>
      </c>
      <c r="MNL4232" s="196"/>
      <c r="MNM4232" s="197"/>
      <c r="MNN4232" s="196"/>
      <c r="MNO4232" s="265">
        <v>3914834.69</v>
      </c>
      <c r="MNP4232" s="198">
        <v>45364</v>
      </c>
      <c r="MNQ4232" s="102">
        <v>45386</v>
      </c>
      <c r="MNR4232" s="15"/>
      <c r="MNS4232" s="15"/>
      <c r="MNT4232" s="15"/>
      <c r="MNU4232" s="203" t="s">
        <v>3938</v>
      </c>
      <c r="MNV4232" s="162">
        <v>1</v>
      </c>
      <c r="MNW4232" s="204">
        <v>754.9</v>
      </c>
      <c r="MNX4232" s="162">
        <v>2024</v>
      </c>
      <c r="MNY4232" s="188" t="s">
        <v>4570</v>
      </c>
      <c r="MNZ4232" s="162" t="s">
        <v>4217</v>
      </c>
      <c r="MOA4232" s="105">
        <v>3914834.69</v>
      </c>
      <c r="MOB4232" s="196"/>
      <c r="MOC4232" s="197"/>
      <c r="MOD4232" s="196"/>
      <c r="MOE4232" s="265">
        <v>3914834.69</v>
      </c>
      <c r="MOF4232" s="198">
        <v>45364</v>
      </c>
      <c r="MOG4232" s="102">
        <v>45386</v>
      </c>
      <c r="MOH4232" s="15"/>
      <c r="MOI4232" s="15"/>
      <c r="MOJ4232" s="15"/>
      <c r="MOK4232" s="203" t="s">
        <v>3938</v>
      </c>
      <c r="MOL4232" s="162">
        <v>1</v>
      </c>
      <c r="MOM4232" s="204">
        <v>754.9</v>
      </c>
      <c r="MON4232" s="162">
        <v>2024</v>
      </c>
      <c r="MOO4232" s="188" t="s">
        <v>4570</v>
      </c>
      <c r="MOP4232" s="162" t="s">
        <v>4217</v>
      </c>
      <c r="MOQ4232" s="105">
        <v>3914834.69</v>
      </c>
      <c r="MOR4232" s="196"/>
      <c r="MOS4232" s="197"/>
      <c r="MOT4232" s="196"/>
      <c r="MOU4232" s="265">
        <v>3914834.69</v>
      </c>
      <c r="MOV4232" s="198">
        <v>45364</v>
      </c>
      <c r="MOW4232" s="102">
        <v>45386</v>
      </c>
      <c r="MOX4232" s="15"/>
      <c r="MOY4232" s="15"/>
      <c r="MOZ4232" s="15"/>
      <c r="MPA4232" s="203" t="s">
        <v>3938</v>
      </c>
      <c r="MPB4232" s="162">
        <v>1</v>
      </c>
      <c r="MPC4232" s="204">
        <v>754.9</v>
      </c>
      <c r="MPD4232" s="162">
        <v>2024</v>
      </c>
      <c r="MPE4232" s="188" t="s">
        <v>4570</v>
      </c>
      <c r="MPF4232" s="162" t="s">
        <v>4217</v>
      </c>
      <c r="MPG4232" s="105">
        <v>3914834.69</v>
      </c>
      <c r="MPH4232" s="196"/>
      <c r="MPI4232" s="197"/>
      <c r="MPJ4232" s="196"/>
      <c r="MPK4232" s="265">
        <v>3914834.69</v>
      </c>
      <c r="MPL4232" s="198">
        <v>45364</v>
      </c>
      <c r="MPM4232" s="102">
        <v>45386</v>
      </c>
      <c r="MPN4232" s="15"/>
      <c r="MPO4232" s="15"/>
      <c r="MPP4232" s="15"/>
      <c r="MPQ4232" s="203" t="s">
        <v>3938</v>
      </c>
      <c r="MPR4232" s="162">
        <v>1</v>
      </c>
      <c r="MPS4232" s="204">
        <v>754.9</v>
      </c>
      <c r="MPT4232" s="162">
        <v>2024</v>
      </c>
      <c r="MPU4232" s="188" t="s">
        <v>4570</v>
      </c>
      <c r="MPV4232" s="162" t="s">
        <v>4217</v>
      </c>
      <c r="MPW4232" s="105">
        <v>3914834.69</v>
      </c>
      <c r="MPX4232" s="196"/>
      <c r="MPY4232" s="197"/>
      <c r="MPZ4232" s="196"/>
      <c r="MQA4232" s="265">
        <v>3914834.69</v>
      </c>
      <c r="MQB4232" s="198">
        <v>45364</v>
      </c>
      <c r="MQC4232" s="102">
        <v>45386</v>
      </c>
      <c r="MQD4232" s="15"/>
      <c r="MQE4232" s="15"/>
      <c r="MQF4232" s="15"/>
      <c r="MQG4232" s="203" t="s">
        <v>3938</v>
      </c>
      <c r="MQH4232" s="162">
        <v>1</v>
      </c>
      <c r="MQI4232" s="204">
        <v>754.9</v>
      </c>
      <c r="MQJ4232" s="162">
        <v>2024</v>
      </c>
      <c r="MQK4232" s="188" t="s">
        <v>4570</v>
      </c>
      <c r="MQL4232" s="162" t="s">
        <v>4217</v>
      </c>
      <c r="MQM4232" s="105">
        <v>3914834.69</v>
      </c>
      <c r="MQN4232" s="196"/>
      <c r="MQO4232" s="197"/>
      <c r="MQP4232" s="196"/>
      <c r="MQQ4232" s="265">
        <v>3914834.69</v>
      </c>
      <c r="MQR4232" s="198">
        <v>45364</v>
      </c>
      <c r="MQS4232" s="102">
        <v>45386</v>
      </c>
      <c r="MQT4232" s="15"/>
      <c r="MQU4232" s="15"/>
      <c r="MQV4232" s="15"/>
      <c r="MQW4232" s="203" t="s">
        <v>3938</v>
      </c>
      <c r="MQX4232" s="162">
        <v>1</v>
      </c>
      <c r="MQY4232" s="204">
        <v>754.9</v>
      </c>
      <c r="MQZ4232" s="162">
        <v>2024</v>
      </c>
      <c r="MRA4232" s="188" t="s">
        <v>4570</v>
      </c>
      <c r="MRB4232" s="162" t="s">
        <v>4217</v>
      </c>
      <c r="MRC4232" s="105">
        <v>3914834.69</v>
      </c>
      <c r="MRD4232" s="196"/>
      <c r="MRE4232" s="197"/>
      <c r="MRF4232" s="196"/>
      <c r="MRG4232" s="265">
        <v>3914834.69</v>
      </c>
      <c r="MRH4232" s="198">
        <v>45364</v>
      </c>
      <c r="MRI4232" s="102">
        <v>45386</v>
      </c>
      <c r="MRJ4232" s="15"/>
      <c r="MRK4232" s="15"/>
      <c r="MRL4232" s="15"/>
      <c r="MRM4232" s="203" t="s">
        <v>3938</v>
      </c>
      <c r="MRN4232" s="162">
        <v>1</v>
      </c>
      <c r="MRO4232" s="204">
        <v>754.9</v>
      </c>
      <c r="MRP4232" s="162">
        <v>2024</v>
      </c>
      <c r="MRQ4232" s="188" t="s">
        <v>4570</v>
      </c>
      <c r="MRR4232" s="162" t="s">
        <v>4217</v>
      </c>
      <c r="MRS4232" s="105">
        <v>3914834.69</v>
      </c>
      <c r="MRT4232" s="196"/>
      <c r="MRU4232" s="197"/>
      <c r="MRV4232" s="196"/>
      <c r="MRW4232" s="265">
        <v>3914834.69</v>
      </c>
      <c r="MRX4232" s="198">
        <v>45364</v>
      </c>
      <c r="MRY4232" s="102">
        <v>45386</v>
      </c>
      <c r="MRZ4232" s="15"/>
      <c r="MSA4232" s="15"/>
      <c r="MSB4232" s="15"/>
      <c r="MSC4232" s="203" t="s">
        <v>3938</v>
      </c>
      <c r="MSD4232" s="162">
        <v>1</v>
      </c>
      <c r="MSE4232" s="204">
        <v>754.9</v>
      </c>
      <c r="MSF4232" s="162">
        <v>2024</v>
      </c>
      <c r="MSG4232" s="188" t="s">
        <v>4570</v>
      </c>
      <c r="MSH4232" s="162" t="s">
        <v>4217</v>
      </c>
      <c r="MSI4232" s="105">
        <v>3914834.69</v>
      </c>
      <c r="MSJ4232" s="196"/>
      <c r="MSK4232" s="197"/>
      <c r="MSL4232" s="196"/>
      <c r="MSM4232" s="265">
        <v>3914834.69</v>
      </c>
      <c r="MSN4232" s="198">
        <v>45364</v>
      </c>
      <c r="MSO4232" s="102">
        <v>45386</v>
      </c>
      <c r="MSP4232" s="15"/>
      <c r="MSQ4232" s="15"/>
      <c r="MSR4232" s="15"/>
      <c r="MSS4232" s="203" t="s">
        <v>3938</v>
      </c>
      <c r="MST4232" s="162">
        <v>1</v>
      </c>
      <c r="MSU4232" s="204">
        <v>754.9</v>
      </c>
      <c r="MSV4232" s="162">
        <v>2024</v>
      </c>
      <c r="MSW4232" s="188" t="s">
        <v>4570</v>
      </c>
      <c r="MSX4232" s="162" t="s">
        <v>4217</v>
      </c>
      <c r="MSY4232" s="105">
        <v>3914834.69</v>
      </c>
      <c r="MSZ4232" s="196"/>
      <c r="MTA4232" s="197"/>
      <c r="MTB4232" s="196"/>
      <c r="MTC4232" s="265">
        <v>3914834.69</v>
      </c>
      <c r="MTD4232" s="198">
        <v>45364</v>
      </c>
      <c r="MTE4232" s="102">
        <v>45386</v>
      </c>
      <c r="MTF4232" s="15"/>
      <c r="MTG4232" s="15"/>
      <c r="MTH4232" s="15"/>
      <c r="MTI4232" s="203" t="s">
        <v>3938</v>
      </c>
      <c r="MTJ4232" s="162">
        <v>1</v>
      </c>
      <c r="MTK4232" s="204">
        <v>754.9</v>
      </c>
      <c r="MTL4232" s="162">
        <v>2024</v>
      </c>
      <c r="MTM4232" s="188" t="s">
        <v>4570</v>
      </c>
      <c r="MTN4232" s="162" t="s">
        <v>4217</v>
      </c>
      <c r="MTO4232" s="105">
        <v>3914834.69</v>
      </c>
      <c r="MTP4232" s="196"/>
      <c r="MTQ4232" s="197"/>
      <c r="MTR4232" s="196"/>
      <c r="MTS4232" s="265">
        <v>3914834.69</v>
      </c>
      <c r="MTT4232" s="198">
        <v>45364</v>
      </c>
      <c r="MTU4232" s="102">
        <v>45386</v>
      </c>
      <c r="MTV4232" s="15"/>
      <c r="MTW4232" s="15"/>
      <c r="MTX4232" s="15"/>
      <c r="MTY4232" s="203" t="s">
        <v>3938</v>
      </c>
      <c r="MTZ4232" s="162">
        <v>1</v>
      </c>
      <c r="MUA4232" s="204">
        <v>754.9</v>
      </c>
      <c r="MUB4232" s="162">
        <v>2024</v>
      </c>
      <c r="MUC4232" s="188" t="s">
        <v>4570</v>
      </c>
      <c r="MUD4232" s="162" t="s">
        <v>4217</v>
      </c>
      <c r="MUE4232" s="105">
        <v>3914834.69</v>
      </c>
      <c r="MUF4232" s="196"/>
      <c r="MUG4232" s="197"/>
      <c r="MUH4232" s="196"/>
      <c r="MUI4232" s="265">
        <v>3914834.69</v>
      </c>
      <c r="MUJ4232" s="198">
        <v>45364</v>
      </c>
      <c r="MUK4232" s="102">
        <v>45386</v>
      </c>
      <c r="MUL4232" s="15"/>
      <c r="MUM4232" s="15"/>
      <c r="MUN4232" s="15"/>
      <c r="MUO4232" s="203" t="s">
        <v>3938</v>
      </c>
      <c r="MUP4232" s="162">
        <v>1</v>
      </c>
      <c r="MUQ4232" s="204">
        <v>754.9</v>
      </c>
      <c r="MUR4232" s="162">
        <v>2024</v>
      </c>
      <c r="MUS4232" s="188" t="s">
        <v>4570</v>
      </c>
      <c r="MUT4232" s="162" t="s">
        <v>4217</v>
      </c>
      <c r="MUU4232" s="105">
        <v>3914834.69</v>
      </c>
      <c r="MUV4232" s="196"/>
      <c r="MUW4232" s="197"/>
      <c r="MUX4232" s="196"/>
      <c r="MUY4232" s="265">
        <v>3914834.69</v>
      </c>
      <c r="MUZ4232" s="198">
        <v>45364</v>
      </c>
      <c r="MVA4232" s="102">
        <v>45386</v>
      </c>
      <c r="MVB4232" s="15"/>
      <c r="MVC4232" s="15"/>
      <c r="MVD4232" s="15"/>
      <c r="MVE4232" s="203" t="s">
        <v>3938</v>
      </c>
      <c r="MVF4232" s="162">
        <v>1</v>
      </c>
      <c r="MVG4232" s="204">
        <v>754.9</v>
      </c>
      <c r="MVH4232" s="162">
        <v>2024</v>
      </c>
      <c r="MVI4232" s="188" t="s">
        <v>4570</v>
      </c>
      <c r="MVJ4232" s="162" t="s">
        <v>4217</v>
      </c>
      <c r="MVK4232" s="105">
        <v>3914834.69</v>
      </c>
      <c r="MVL4232" s="196"/>
      <c r="MVM4232" s="197"/>
      <c r="MVN4232" s="196"/>
      <c r="MVO4232" s="265">
        <v>3914834.69</v>
      </c>
      <c r="MVP4232" s="198">
        <v>45364</v>
      </c>
      <c r="MVQ4232" s="102">
        <v>45386</v>
      </c>
      <c r="MVR4232" s="15"/>
      <c r="MVS4232" s="15"/>
      <c r="MVT4232" s="15"/>
      <c r="MVU4232" s="203" t="s">
        <v>3938</v>
      </c>
      <c r="MVV4232" s="162">
        <v>1</v>
      </c>
      <c r="MVW4232" s="204">
        <v>754.9</v>
      </c>
      <c r="MVX4232" s="162">
        <v>2024</v>
      </c>
      <c r="MVY4232" s="188" t="s">
        <v>4570</v>
      </c>
      <c r="MVZ4232" s="162" t="s">
        <v>4217</v>
      </c>
      <c r="MWA4232" s="105">
        <v>3914834.69</v>
      </c>
      <c r="MWB4232" s="196"/>
      <c r="MWC4232" s="197"/>
      <c r="MWD4232" s="196"/>
      <c r="MWE4232" s="265">
        <v>3914834.69</v>
      </c>
      <c r="MWF4232" s="198">
        <v>45364</v>
      </c>
      <c r="MWG4232" s="102">
        <v>45386</v>
      </c>
      <c r="MWH4232" s="15"/>
      <c r="MWI4232" s="15"/>
      <c r="MWJ4232" s="15"/>
      <c r="MWK4232" s="203" t="s">
        <v>3938</v>
      </c>
      <c r="MWL4232" s="162">
        <v>1</v>
      </c>
      <c r="MWM4232" s="204">
        <v>754.9</v>
      </c>
      <c r="MWN4232" s="162">
        <v>2024</v>
      </c>
      <c r="MWO4232" s="188" t="s">
        <v>4570</v>
      </c>
      <c r="MWP4232" s="162" t="s">
        <v>4217</v>
      </c>
      <c r="MWQ4232" s="105">
        <v>3914834.69</v>
      </c>
      <c r="MWR4232" s="196"/>
      <c r="MWS4232" s="197"/>
      <c r="MWT4232" s="196"/>
      <c r="MWU4232" s="265">
        <v>3914834.69</v>
      </c>
      <c r="MWV4232" s="198">
        <v>45364</v>
      </c>
      <c r="MWW4232" s="102">
        <v>45386</v>
      </c>
      <c r="MWX4232" s="15"/>
      <c r="MWY4232" s="15"/>
      <c r="MWZ4232" s="15"/>
      <c r="MXA4232" s="203" t="s">
        <v>3938</v>
      </c>
      <c r="MXB4232" s="162">
        <v>1</v>
      </c>
      <c r="MXC4232" s="204">
        <v>754.9</v>
      </c>
      <c r="MXD4232" s="162">
        <v>2024</v>
      </c>
      <c r="MXE4232" s="188" t="s">
        <v>4570</v>
      </c>
      <c r="MXF4232" s="162" t="s">
        <v>4217</v>
      </c>
      <c r="MXG4232" s="105">
        <v>3914834.69</v>
      </c>
      <c r="MXH4232" s="196"/>
      <c r="MXI4232" s="197"/>
      <c r="MXJ4232" s="196"/>
      <c r="MXK4232" s="265">
        <v>3914834.69</v>
      </c>
      <c r="MXL4232" s="198">
        <v>45364</v>
      </c>
      <c r="MXM4232" s="102">
        <v>45386</v>
      </c>
      <c r="MXN4232" s="15"/>
      <c r="MXO4232" s="15"/>
      <c r="MXP4232" s="15"/>
      <c r="MXQ4232" s="203" t="s">
        <v>3938</v>
      </c>
      <c r="MXR4232" s="162">
        <v>1</v>
      </c>
      <c r="MXS4232" s="204">
        <v>754.9</v>
      </c>
      <c r="MXT4232" s="162">
        <v>2024</v>
      </c>
      <c r="MXU4232" s="188" t="s">
        <v>4570</v>
      </c>
      <c r="MXV4232" s="162" t="s">
        <v>4217</v>
      </c>
      <c r="MXW4232" s="105">
        <v>3914834.69</v>
      </c>
      <c r="MXX4232" s="196"/>
      <c r="MXY4232" s="197"/>
      <c r="MXZ4232" s="196"/>
      <c r="MYA4232" s="265">
        <v>3914834.69</v>
      </c>
      <c r="MYB4232" s="198">
        <v>45364</v>
      </c>
      <c r="MYC4232" s="102">
        <v>45386</v>
      </c>
      <c r="MYD4232" s="15"/>
      <c r="MYE4232" s="15"/>
      <c r="MYF4232" s="15"/>
      <c r="MYG4232" s="203" t="s">
        <v>3938</v>
      </c>
      <c r="MYH4232" s="162">
        <v>1</v>
      </c>
      <c r="MYI4232" s="204">
        <v>754.9</v>
      </c>
      <c r="MYJ4232" s="162">
        <v>2024</v>
      </c>
      <c r="MYK4232" s="188" t="s">
        <v>4570</v>
      </c>
      <c r="MYL4232" s="162" t="s">
        <v>4217</v>
      </c>
      <c r="MYM4232" s="105">
        <v>3914834.69</v>
      </c>
      <c r="MYN4232" s="196"/>
      <c r="MYO4232" s="197"/>
      <c r="MYP4232" s="196"/>
      <c r="MYQ4232" s="265">
        <v>3914834.69</v>
      </c>
      <c r="MYR4232" s="198">
        <v>45364</v>
      </c>
      <c r="MYS4232" s="102">
        <v>45386</v>
      </c>
      <c r="MYT4232" s="15"/>
      <c r="MYU4232" s="15"/>
      <c r="MYV4232" s="15"/>
      <c r="MYW4232" s="203" t="s">
        <v>3938</v>
      </c>
      <c r="MYX4232" s="162">
        <v>1</v>
      </c>
      <c r="MYY4232" s="204">
        <v>754.9</v>
      </c>
      <c r="MYZ4232" s="162">
        <v>2024</v>
      </c>
      <c r="MZA4232" s="188" t="s">
        <v>4570</v>
      </c>
      <c r="MZB4232" s="162" t="s">
        <v>4217</v>
      </c>
      <c r="MZC4232" s="105">
        <v>3914834.69</v>
      </c>
      <c r="MZD4232" s="196"/>
      <c r="MZE4232" s="197"/>
      <c r="MZF4232" s="196"/>
      <c r="MZG4232" s="265">
        <v>3914834.69</v>
      </c>
      <c r="MZH4232" s="198">
        <v>45364</v>
      </c>
      <c r="MZI4232" s="102">
        <v>45386</v>
      </c>
      <c r="MZJ4232" s="15"/>
      <c r="MZK4232" s="15"/>
      <c r="MZL4232" s="15"/>
      <c r="MZM4232" s="203" t="s">
        <v>3938</v>
      </c>
      <c r="MZN4232" s="162">
        <v>1</v>
      </c>
      <c r="MZO4232" s="204">
        <v>754.9</v>
      </c>
      <c r="MZP4232" s="162">
        <v>2024</v>
      </c>
      <c r="MZQ4232" s="188" t="s">
        <v>4570</v>
      </c>
      <c r="MZR4232" s="162" t="s">
        <v>4217</v>
      </c>
      <c r="MZS4232" s="105">
        <v>3914834.69</v>
      </c>
      <c r="MZT4232" s="196"/>
      <c r="MZU4232" s="197"/>
      <c r="MZV4232" s="196"/>
      <c r="MZW4232" s="265">
        <v>3914834.69</v>
      </c>
      <c r="MZX4232" s="198">
        <v>45364</v>
      </c>
      <c r="MZY4232" s="102">
        <v>45386</v>
      </c>
      <c r="MZZ4232" s="15"/>
      <c r="NAA4232" s="15"/>
      <c r="NAB4232" s="15"/>
      <c r="NAC4232" s="203" t="s">
        <v>3938</v>
      </c>
      <c r="NAD4232" s="162">
        <v>1</v>
      </c>
      <c r="NAE4232" s="204">
        <v>754.9</v>
      </c>
      <c r="NAF4232" s="162">
        <v>2024</v>
      </c>
      <c r="NAG4232" s="188" t="s">
        <v>4570</v>
      </c>
      <c r="NAH4232" s="162" t="s">
        <v>4217</v>
      </c>
      <c r="NAI4232" s="105">
        <v>3914834.69</v>
      </c>
      <c r="NAJ4232" s="196"/>
      <c r="NAK4232" s="197"/>
      <c r="NAL4232" s="196"/>
      <c r="NAM4232" s="265">
        <v>3914834.69</v>
      </c>
      <c r="NAN4232" s="198">
        <v>45364</v>
      </c>
      <c r="NAO4232" s="102">
        <v>45386</v>
      </c>
      <c r="NAP4232" s="15"/>
      <c r="NAQ4232" s="15"/>
      <c r="NAR4232" s="15"/>
      <c r="NAS4232" s="203" t="s">
        <v>3938</v>
      </c>
      <c r="NAT4232" s="162">
        <v>1</v>
      </c>
      <c r="NAU4232" s="204">
        <v>754.9</v>
      </c>
      <c r="NAV4232" s="162">
        <v>2024</v>
      </c>
      <c r="NAW4232" s="188" t="s">
        <v>4570</v>
      </c>
      <c r="NAX4232" s="162" t="s">
        <v>4217</v>
      </c>
      <c r="NAY4232" s="105">
        <v>3914834.69</v>
      </c>
      <c r="NAZ4232" s="196"/>
      <c r="NBA4232" s="197"/>
      <c r="NBB4232" s="196"/>
      <c r="NBC4232" s="265">
        <v>3914834.69</v>
      </c>
      <c r="NBD4232" s="198">
        <v>45364</v>
      </c>
      <c r="NBE4232" s="102">
        <v>45386</v>
      </c>
      <c r="NBF4232" s="15"/>
      <c r="NBG4232" s="15"/>
      <c r="NBH4232" s="15"/>
      <c r="NBI4232" s="203" t="s">
        <v>3938</v>
      </c>
      <c r="NBJ4232" s="162">
        <v>1</v>
      </c>
      <c r="NBK4232" s="204">
        <v>754.9</v>
      </c>
      <c r="NBL4232" s="162">
        <v>2024</v>
      </c>
      <c r="NBM4232" s="188" t="s">
        <v>4570</v>
      </c>
      <c r="NBN4232" s="162" t="s">
        <v>4217</v>
      </c>
      <c r="NBO4232" s="105">
        <v>3914834.69</v>
      </c>
      <c r="NBP4232" s="196"/>
      <c r="NBQ4232" s="197"/>
      <c r="NBR4232" s="196"/>
      <c r="NBS4232" s="265">
        <v>3914834.69</v>
      </c>
      <c r="NBT4232" s="198">
        <v>45364</v>
      </c>
      <c r="NBU4232" s="102">
        <v>45386</v>
      </c>
      <c r="NBV4232" s="15"/>
      <c r="NBW4232" s="15"/>
      <c r="NBX4232" s="15"/>
      <c r="NBY4232" s="203" t="s">
        <v>3938</v>
      </c>
      <c r="NBZ4232" s="162">
        <v>1</v>
      </c>
      <c r="NCA4232" s="204">
        <v>754.9</v>
      </c>
      <c r="NCB4232" s="162">
        <v>2024</v>
      </c>
      <c r="NCC4232" s="188" t="s">
        <v>4570</v>
      </c>
      <c r="NCD4232" s="162" t="s">
        <v>4217</v>
      </c>
      <c r="NCE4232" s="105">
        <v>3914834.69</v>
      </c>
      <c r="NCF4232" s="196"/>
      <c r="NCG4232" s="197"/>
      <c r="NCH4232" s="196"/>
      <c r="NCI4232" s="265">
        <v>3914834.69</v>
      </c>
      <c r="NCJ4232" s="198">
        <v>45364</v>
      </c>
      <c r="NCK4232" s="102">
        <v>45386</v>
      </c>
      <c r="NCL4232" s="15"/>
      <c r="NCM4232" s="15"/>
      <c r="NCN4232" s="15"/>
      <c r="NCO4232" s="203" t="s">
        <v>3938</v>
      </c>
      <c r="NCP4232" s="162">
        <v>1</v>
      </c>
      <c r="NCQ4232" s="204">
        <v>754.9</v>
      </c>
      <c r="NCR4232" s="162">
        <v>2024</v>
      </c>
      <c r="NCS4232" s="188" t="s">
        <v>4570</v>
      </c>
      <c r="NCT4232" s="162" t="s">
        <v>4217</v>
      </c>
      <c r="NCU4232" s="105">
        <v>3914834.69</v>
      </c>
      <c r="NCV4232" s="196"/>
      <c r="NCW4232" s="197"/>
      <c r="NCX4232" s="196"/>
      <c r="NCY4232" s="265">
        <v>3914834.69</v>
      </c>
      <c r="NCZ4232" s="198">
        <v>45364</v>
      </c>
      <c r="NDA4232" s="102">
        <v>45386</v>
      </c>
      <c r="NDB4232" s="15"/>
      <c r="NDC4232" s="15"/>
      <c r="NDD4232" s="15"/>
      <c r="NDE4232" s="203" t="s">
        <v>3938</v>
      </c>
      <c r="NDF4232" s="162">
        <v>1</v>
      </c>
      <c r="NDG4232" s="204">
        <v>754.9</v>
      </c>
      <c r="NDH4232" s="162">
        <v>2024</v>
      </c>
      <c r="NDI4232" s="188" t="s">
        <v>4570</v>
      </c>
      <c r="NDJ4232" s="162" t="s">
        <v>4217</v>
      </c>
      <c r="NDK4232" s="105">
        <v>3914834.69</v>
      </c>
      <c r="NDL4232" s="196"/>
      <c r="NDM4232" s="197"/>
      <c r="NDN4232" s="196"/>
      <c r="NDO4232" s="265">
        <v>3914834.69</v>
      </c>
      <c r="NDP4232" s="198">
        <v>45364</v>
      </c>
      <c r="NDQ4232" s="102">
        <v>45386</v>
      </c>
      <c r="NDR4232" s="15"/>
      <c r="NDS4232" s="15"/>
      <c r="NDT4232" s="15"/>
      <c r="NDU4232" s="203" t="s">
        <v>3938</v>
      </c>
      <c r="NDV4232" s="162">
        <v>1</v>
      </c>
      <c r="NDW4232" s="204">
        <v>754.9</v>
      </c>
      <c r="NDX4232" s="162">
        <v>2024</v>
      </c>
      <c r="NDY4232" s="188" t="s">
        <v>4570</v>
      </c>
      <c r="NDZ4232" s="162" t="s">
        <v>4217</v>
      </c>
      <c r="NEA4232" s="105">
        <v>3914834.69</v>
      </c>
      <c r="NEB4232" s="196"/>
      <c r="NEC4232" s="197"/>
      <c r="NED4232" s="196"/>
      <c r="NEE4232" s="265">
        <v>3914834.69</v>
      </c>
      <c r="NEF4232" s="198">
        <v>45364</v>
      </c>
      <c r="NEG4232" s="102">
        <v>45386</v>
      </c>
      <c r="NEH4232" s="15"/>
      <c r="NEI4232" s="15"/>
      <c r="NEJ4232" s="15"/>
      <c r="NEK4232" s="203" t="s">
        <v>3938</v>
      </c>
      <c r="NEL4232" s="162">
        <v>1</v>
      </c>
      <c r="NEM4232" s="204">
        <v>754.9</v>
      </c>
      <c r="NEN4232" s="162">
        <v>2024</v>
      </c>
      <c r="NEO4232" s="188" t="s">
        <v>4570</v>
      </c>
      <c r="NEP4232" s="162" t="s">
        <v>4217</v>
      </c>
      <c r="NEQ4232" s="105">
        <v>3914834.69</v>
      </c>
      <c r="NER4232" s="196"/>
      <c r="NES4232" s="197"/>
      <c r="NET4232" s="196"/>
      <c r="NEU4232" s="265">
        <v>3914834.69</v>
      </c>
      <c r="NEV4232" s="198">
        <v>45364</v>
      </c>
      <c r="NEW4232" s="102">
        <v>45386</v>
      </c>
      <c r="NEX4232" s="15"/>
      <c r="NEY4232" s="15"/>
      <c r="NEZ4232" s="15"/>
      <c r="NFA4232" s="203" t="s">
        <v>3938</v>
      </c>
      <c r="NFB4232" s="162">
        <v>1</v>
      </c>
      <c r="NFC4232" s="204">
        <v>754.9</v>
      </c>
      <c r="NFD4232" s="162">
        <v>2024</v>
      </c>
      <c r="NFE4232" s="188" t="s">
        <v>4570</v>
      </c>
      <c r="NFF4232" s="162" t="s">
        <v>4217</v>
      </c>
      <c r="NFG4232" s="105">
        <v>3914834.69</v>
      </c>
      <c r="NFH4232" s="196"/>
      <c r="NFI4232" s="197"/>
      <c r="NFJ4232" s="196"/>
      <c r="NFK4232" s="265">
        <v>3914834.69</v>
      </c>
      <c r="NFL4232" s="198">
        <v>45364</v>
      </c>
      <c r="NFM4232" s="102">
        <v>45386</v>
      </c>
      <c r="NFN4232" s="15"/>
      <c r="NFO4232" s="15"/>
      <c r="NFP4232" s="15"/>
      <c r="NFQ4232" s="203" t="s">
        <v>3938</v>
      </c>
      <c r="NFR4232" s="162">
        <v>1</v>
      </c>
      <c r="NFS4232" s="204">
        <v>754.9</v>
      </c>
      <c r="NFT4232" s="162">
        <v>2024</v>
      </c>
      <c r="NFU4232" s="188" t="s">
        <v>4570</v>
      </c>
      <c r="NFV4232" s="162" t="s">
        <v>4217</v>
      </c>
      <c r="NFW4232" s="105">
        <v>3914834.69</v>
      </c>
      <c r="NFX4232" s="196"/>
      <c r="NFY4232" s="197"/>
      <c r="NFZ4232" s="196"/>
      <c r="NGA4232" s="265">
        <v>3914834.69</v>
      </c>
      <c r="NGB4232" s="198">
        <v>45364</v>
      </c>
      <c r="NGC4232" s="102">
        <v>45386</v>
      </c>
      <c r="NGD4232" s="15"/>
      <c r="NGE4232" s="15"/>
      <c r="NGF4232" s="15"/>
      <c r="NGG4232" s="203" t="s">
        <v>3938</v>
      </c>
      <c r="NGH4232" s="162">
        <v>1</v>
      </c>
      <c r="NGI4232" s="204">
        <v>754.9</v>
      </c>
      <c r="NGJ4232" s="162">
        <v>2024</v>
      </c>
      <c r="NGK4232" s="188" t="s">
        <v>4570</v>
      </c>
      <c r="NGL4232" s="162" t="s">
        <v>4217</v>
      </c>
      <c r="NGM4232" s="105">
        <v>3914834.69</v>
      </c>
      <c r="NGN4232" s="196"/>
      <c r="NGO4232" s="197"/>
      <c r="NGP4232" s="196"/>
      <c r="NGQ4232" s="265">
        <v>3914834.69</v>
      </c>
      <c r="NGR4232" s="198">
        <v>45364</v>
      </c>
      <c r="NGS4232" s="102">
        <v>45386</v>
      </c>
      <c r="NGT4232" s="15"/>
      <c r="NGU4232" s="15"/>
      <c r="NGV4232" s="15"/>
      <c r="NGW4232" s="203" t="s">
        <v>3938</v>
      </c>
      <c r="NGX4232" s="162">
        <v>1</v>
      </c>
      <c r="NGY4232" s="204">
        <v>754.9</v>
      </c>
      <c r="NGZ4232" s="162">
        <v>2024</v>
      </c>
      <c r="NHA4232" s="188" t="s">
        <v>4570</v>
      </c>
      <c r="NHB4232" s="162" t="s">
        <v>4217</v>
      </c>
      <c r="NHC4232" s="105">
        <v>3914834.69</v>
      </c>
      <c r="NHD4232" s="196"/>
      <c r="NHE4232" s="197"/>
      <c r="NHF4232" s="196"/>
      <c r="NHG4232" s="265">
        <v>3914834.69</v>
      </c>
      <c r="NHH4232" s="198">
        <v>45364</v>
      </c>
      <c r="NHI4232" s="102">
        <v>45386</v>
      </c>
      <c r="NHJ4232" s="15"/>
      <c r="NHK4232" s="15"/>
      <c r="NHL4232" s="15"/>
      <c r="NHM4232" s="203" t="s">
        <v>3938</v>
      </c>
      <c r="NHN4232" s="162">
        <v>1</v>
      </c>
      <c r="NHO4232" s="204">
        <v>754.9</v>
      </c>
      <c r="NHP4232" s="162">
        <v>2024</v>
      </c>
      <c r="NHQ4232" s="188" t="s">
        <v>4570</v>
      </c>
      <c r="NHR4232" s="162" t="s">
        <v>4217</v>
      </c>
      <c r="NHS4232" s="105">
        <v>3914834.69</v>
      </c>
      <c r="NHT4232" s="196"/>
      <c r="NHU4232" s="197"/>
      <c r="NHV4232" s="196"/>
      <c r="NHW4232" s="265">
        <v>3914834.69</v>
      </c>
      <c r="NHX4232" s="198">
        <v>45364</v>
      </c>
      <c r="NHY4232" s="102">
        <v>45386</v>
      </c>
      <c r="NHZ4232" s="15"/>
      <c r="NIA4232" s="15"/>
      <c r="NIB4232" s="15"/>
      <c r="NIC4232" s="203" t="s">
        <v>3938</v>
      </c>
      <c r="NID4232" s="162">
        <v>1</v>
      </c>
      <c r="NIE4232" s="204">
        <v>754.9</v>
      </c>
      <c r="NIF4232" s="162">
        <v>2024</v>
      </c>
      <c r="NIG4232" s="188" t="s">
        <v>4570</v>
      </c>
      <c r="NIH4232" s="162" t="s">
        <v>4217</v>
      </c>
      <c r="NII4232" s="105">
        <v>3914834.69</v>
      </c>
      <c r="NIJ4232" s="196"/>
      <c r="NIK4232" s="197"/>
      <c r="NIL4232" s="196"/>
      <c r="NIM4232" s="265">
        <v>3914834.69</v>
      </c>
      <c r="NIN4232" s="198">
        <v>45364</v>
      </c>
      <c r="NIO4232" s="102">
        <v>45386</v>
      </c>
      <c r="NIP4232" s="15"/>
      <c r="NIQ4232" s="15"/>
      <c r="NIR4232" s="15"/>
      <c r="NIS4232" s="203" t="s">
        <v>3938</v>
      </c>
      <c r="NIT4232" s="162">
        <v>1</v>
      </c>
      <c r="NIU4232" s="204">
        <v>754.9</v>
      </c>
      <c r="NIV4232" s="162">
        <v>2024</v>
      </c>
      <c r="NIW4232" s="188" t="s">
        <v>4570</v>
      </c>
      <c r="NIX4232" s="162" t="s">
        <v>4217</v>
      </c>
      <c r="NIY4232" s="105">
        <v>3914834.69</v>
      </c>
      <c r="NIZ4232" s="196"/>
      <c r="NJA4232" s="197"/>
      <c r="NJB4232" s="196"/>
      <c r="NJC4232" s="265">
        <v>3914834.69</v>
      </c>
      <c r="NJD4232" s="198">
        <v>45364</v>
      </c>
      <c r="NJE4232" s="102">
        <v>45386</v>
      </c>
      <c r="NJF4232" s="15"/>
      <c r="NJG4232" s="15"/>
      <c r="NJH4232" s="15"/>
      <c r="NJI4232" s="203" t="s">
        <v>3938</v>
      </c>
      <c r="NJJ4232" s="162">
        <v>1</v>
      </c>
      <c r="NJK4232" s="204">
        <v>754.9</v>
      </c>
      <c r="NJL4232" s="162">
        <v>2024</v>
      </c>
      <c r="NJM4232" s="188" t="s">
        <v>4570</v>
      </c>
      <c r="NJN4232" s="162" t="s">
        <v>4217</v>
      </c>
      <c r="NJO4232" s="105">
        <v>3914834.69</v>
      </c>
      <c r="NJP4232" s="196"/>
      <c r="NJQ4232" s="197"/>
      <c r="NJR4232" s="196"/>
      <c r="NJS4232" s="265">
        <v>3914834.69</v>
      </c>
      <c r="NJT4232" s="198">
        <v>45364</v>
      </c>
      <c r="NJU4232" s="102">
        <v>45386</v>
      </c>
      <c r="NJV4232" s="15"/>
      <c r="NJW4232" s="15"/>
      <c r="NJX4232" s="15"/>
      <c r="NJY4232" s="203" t="s">
        <v>3938</v>
      </c>
      <c r="NJZ4232" s="162">
        <v>1</v>
      </c>
      <c r="NKA4232" s="204">
        <v>754.9</v>
      </c>
      <c r="NKB4232" s="162">
        <v>2024</v>
      </c>
      <c r="NKC4232" s="188" t="s">
        <v>4570</v>
      </c>
      <c r="NKD4232" s="162" t="s">
        <v>4217</v>
      </c>
      <c r="NKE4232" s="105">
        <v>3914834.69</v>
      </c>
      <c r="NKF4232" s="196"/>
      <c r="NKG4232" s="197"/>
      <c r="NKH4232" s="196"/>
      <c r="NKI4232" s="265">
        <v>3914834.69</v>
      </c>
      <c r="NKJ4232" s="198">
        <v>45364</v>
      </c>
      <c r="NKK4232" s="102">
        <v>45386</v>
      </c>
      <c r="NKL4232" s="15"/>
      <c r="NKM4232" s="15"/>
      <c r="NKN4232" s="15"/>
      <c r="NKO4232" s="203" t="s">
        <v>3938</v>
      </c>
      <c r="NKP4232" s="162">
        <v>1</v>
      </c>
      <c r="NKQ4232" s="204">
        <v>754.9</v>
      </c>
      <c r="NKR4232" s="162">
        <v>2024</v>
      </c>
      <c r="NKS4232" s="188" t="s">
        <v>4570</v>
      </c>
      <c r="NKT4232" s="162" t="s">
        <v>4217</v>
      </c>
      <c r="NKU4232" s="105">
        <v>3914834.69</v>
      </c>
      <c r="NKV4232" s="196"/>
      <c r="NKW4232" s="197"/>
      <c r="NKX4232" s="196"/>
      <c r="NKY4232" s="265">
        <v>3914834.69</v>
      </c>
      <c r="NKZ4232" s="198">
        <v>45364</v>
      </c>
      <c r="NLA4232" s="102">
        <v>45386</v>
      </c>
      <c r="NLB4232" s="15"/>
      <c r="NLC4232" s="15"/>
      <c r="NLD4232" s="15"/>
      <c r="NLE4232" s="203" t="s">
        <v>3938</v>
      </c>
      <c r="NLF4232" s="162">
        <v>1</v>
      </c>
      <c r="NLG4232" s="204">
        <v>754.9</v>
      </c>
      <c r="NLH4232" s="162">
        <v>2024</v>
      </c>
      <c r="NLI4232" s="188" t="s">
        <v>4570</v>
      </c>
      <c r="NLJ4232" s="162" t="s">
        <v>4217</v>
      </c>
      <c r="NLK4232" s="105">
        <v>3914834.69</v>
      </c>
      <c r="NLL4232" s="196"/>
      <c r="NLM4232" s="197"/>
      <c r="NLN4232" s="196"/>
      <c r="NLO4232" s="265">
        <v>3914834.69</v>
      </c>
      <c r="NLP4232" s="198">
        <v>45364</v>
      </c>
      <c r="NLQ4232" s="102">
        <v>45386</v>
      </c>
      <c r="NLR4232" s="15"/>
      <c r="NLS4232" s="15"/>
      <c r="NLT4232" s="15"/>
      <c r="NLU4232" s="203" t="s">
        <v>3938</v>
      </c>
      <c r="NLV4232" s="162">
        <v>1</v>
      </c>
      <c r="NLW4232" s="204">
        <v>754.9</v>
      </c>
      <c r="NLX4232" s="162">
        <v>2024</v>
      </c>
      <c r="NLY4232" s="188" t="s">
        <v>4570</v>
      </c>
      <c r="NLZ4232" s="162" t="s">
        <v>4217</v>
      </c>
      <c r="NMA4232" s="105">
        <v>3914834.69</v>
      </c>
      <c r="NMB4232" s="196"/>
      <c r="NMC4232" s="197"/>
      <c r="NMD4232" s="196"/>
      <c r="NME4232" s="265">
        <v>3914834.69</v>
      </c>
      <c r="NMF4232" s="198">
        <v>45364</v>
      </c>
      <c r="NMG4232" s="102">
        <v>45386</v>
      </c>
      <c r="NMH4232" s="15"/>
      <c r="NMI4232" s="15"/>
      <c r="NMJ4232" s="15"/>
      <c r="NMK4232" s="203" t="s">
        <v>3938</v>
      </c>
      <c r="NML4232" s="162">
        <v>1</v>
      </c>
      <c r="NMM4232" s="204">
        <v>754.9</v>
      </c>
      <c r="NMN4232" s="162">
        <v>2024</v>
      </c>
      <c r="NMO4232" s="188" t="s">
        <v>4570</v>
      </c>
      <c r="NMP4232" s="162" t="s">
        <v>4217</v>
      </c>
      <c r="NMQ4232" s="105">
        <v>3914834.69</v>
      </c>
      <c r="NMR4232" s="196"/>
      <c r="NMS4232" s="197"/>
      <c r="NMT4232" s="196"/>
      <c r="NMU4232" s="265">
        <v>3914834.69</v>
      </c>
      <c r="NMV4232" s="198">
        <v>45364</v>
      </c>
      <c r="NMW4232" s="102">
        <v>45386</v>
      </c>
      <c r="NMX4232" s="15"/>
      <c r="NMY4232" s="15"/>
      <c r="NMZ4232" s="15"/>
      <c r="NNA4232" s="203" t="s">
        <v>3938</v>
      </c>
      <c r="NNB4232" s="162">
        <v>1</v>
      </c>
      <c r="NNC4232" s="204">
        <v>754.9</v>
      </c>
      <c r="NND4232" s="162">
        <v>2024</v>
      </c>
      <c r="NNE4232" s="188" t="s">
        <v>4570</v>
      </c>
      <c r="NNF4232" s="162" t="s">
        <v>4217</v>
      </c>
      <c r="NNG4232" s="105">
        <v>3914834.69</v>
      </c>
      <c r="NNH4232" s="196"/>
      <c r="NNI4232" s="197"/>
      <c r="NNJ4232" s="196"/>
      <c r="NNK4232" s="265">
        <v>3914834.69</v>
      </c>
      <c r="NNL4232" s="198">
        <v>45364</v>
      </c>
      <c r="NNM4232" s="102">
        <v>45386</v>
      </c>
      <c r="NNN4232" s="15"/>
      <c r="NNO4232" s="15"/>
      <c r="NNP4232" s="15"/>
      <c r="NNQ4232" s="203" t="s">
        <v>3938</v>
      </c>
      <c r="NNR4232" s="162">
        <v>1</v>
      </c>
      <c r="NNS4232" s="204">
        <v>754.9</v>
      </c>
      <c r="NNT4232" s="162">
        <v>2024</v>
      </c>
      <c r="NNU4232" s="188" t="s">
        <v>4570</v>
      </c>
      <c r="NNV4232" s="162" t="s">
        <v>4217</v>
      </c>
      <c r="NNW4232" s="105">
        <v>3914834.69</v>
      </c>
      <c r="NNX4232" s="196"/>
      <c r="NNY4232" s="197"/>
      <c r="NNZ4232" s="196"/>
      <c r="NOA4232" s="265">
        <v>3914834.69</v>
      </c>
      <c r="NOB4232" s="198">
        <v>45364</v>
      </c>
      <c r="NOC4232" s="102">
        <v>45386</v>
      </c>
      <c r="NOD4232" s="15"/>
      <c r="NOE4232" s="15"/>
      <c r="NOF4232" s="15"/>
      <c r="NOG4232" s="203" t="s">
        <v>3938</v>
      </c>
      <c r="NOH4232" s="162">
        <v>1</v>
      </c>
      <c r="NOI4232" s="204">
        <v>754.9</v>
      </c>
      <c r="NOJ4232" s="162">
        <v>2024</v>
      </c>
      <c r="NOK4232" s="188" t="s">
        <v>4570</v>
      </c>
      <c r="NOL4232" s="162" t="s">
        <v>4217</v>
      </c>
      <c r="NOM4232" s="105">
        <v>3914834.69</v>
      </c>
      <c r="NON4232" s="196"/>
      <c r="NOO4232" s="197"/>
      <c r="NOP4232" s="196"/>
      <c r="NOQ4232" s="265">
        <v>3914834.69</v>
      </c>
      <c r="NOR4232" s="198">
        <v>45364</v>
      </c>
      <c r="NOS4232" s="102">
        <v>45386</v>
      </c>
      <c r="NOT4232" s="15"/>
      <c r="NOU4232" s="15"/>
      <c r="NOV4232" s="15"/>
      <c r="NOW4232" s="203" t="s">
        <v>3938</v>
      </c>
      <c r="NOX4232" s="162">
        <v>1</v>
      </c>
      <c r="NOY4232" s="204">
        <v>754.9</v>
      </c>
      <c r="NOZ4232" s="162">
        <v>2024</v>
      </c>
      <c r="NPA4232" s="188" t="s">
        <v>4570</v>
      </c>
      <c r="NPB4232" s="162" t="s">
        <v>4217</v>
      </c>
      <c r="NPC4232" s="105">
        <v>3914834.69</v>
      </c>
      <c r="NPD4232" s="196"/>
      <c r="NPE4232" s="197"/>
      <c r="NPF4232" s="196"/>
      <c r="NPG4232" s="265">
        <v>3914834.69</v>
      </c>
      <c r="NPH4232" s="198">
        <v>45364</v>
      </c>
      <c r="NPI4232" s="102">
        <v>45386</v>
      </c>
      <c r="NPJ4232" s="15"/>
      <c r="NPK4232" s="15"/>
      <c r="NPL4232" s="15"/>
      <c r="NPM4232" s="203" t="s">
        <v>3938</v>
      </c>
      <c r="NPN4232" s="162">
        <v>1</v>
      </c>
      <c r="NPO4232" s="204">
        <v>754.9</v>
      </c>
      <c r="NPP4232" s="162">
        <v>2024</v>
      </c>
      <c r="NPQ4232" s="188" t="s">
        <v>4570</v>
      </c>
      <c r="NPR4232" s="162" t="s">
        <v>4217</v>
      </c>
      <c r="NPS4232" s="105">
        <v>3914834.69</v>
      </c>
      <c r="NPT4232" s="196"/>
      <c r="NPU4232" s="197"/>
      <c r="NPV4232" s="196"/>
      <c r="NPW4232" s="265">
        <v>3914834.69</v>
      </c>
      <c r="NPX4232" s="198">
        <v>45364</v>
      </c>
      <c r="NPY4232" s="102">
        <v>45386</v>
      </c>
      <c r="NPZ4232" s="15"/>
      <c r="NQA4232" s="15"/>
      <c r="NQB4232" s="15"/>
      <c r="NQC4232" s="203" t="s">
        <v>3938</v>
      </c>
      <c r="NQD4232" s="162">
        <v>1</v>
      </c>
      <c r="NQE4232" s="204">
        <v>754.9</v>
      </c>
      <c r="NQF4232" s="162">
        <v>2024</v>
      </c>
      <c r="NQG4232" s="188" t="s">
        <v>4570</v>
      </c>
      <c r="NQH4232" s="162" t="s">
        <v>4217</v>
      </c>
      <c r="NQI4232" s="105">
        <v>3914834.69</v>
      </c>
      <c r="NQJ4232" s="196"/>
      <c r="NQK4232" s="197"/>
      <c r="NQL4232" s="196"/>
      <c r="NQM4232" s="265">
        <v>3914834.69</v>
      </c>
      <c r="NQN4232" s="198">
        <v>45364</v>
      </c>
      <c r="NQO4232" s="102">
        <v>45386</v>
      </c>
      <c r="NQP4232" s="15"/>
      <c r="NQQ4232" s="15"/>
      <c r="NQR4232" s="15"/>
      <c r="NQS4232" s="203" t="s">
        <v>3938</v>
      </c>
      <c r="NQT4232" s="162">
        <v>1</v>
      </c>
      <c r="NQU4232" s="204">
        <v>754.9</v>
      </c>
      <c r="NQV4232" s="162">
        <v>2024</v>
      </c>
      <c r="NQW4232" s="188" t="s">
        <v>4570</v>
      </c>
      <c r="NQX4232" s="162" t="s">
        <v>4217</v>
      </c>
      <c r="NQY4232" s="105">
        <v>3914834.69</v>
      </c>
      <c r="NQZ4232" s="196"/>
      <c r="NRA4232" s="197"/>
      <c r="NRB4232" s="196"/>
      <c r="NRC4232" s="265">
        <v>3914834.69</v>
      </c>
      <c r="NRD4232" s="198">
        <v>45364</v>
      </c>
      <c r="NRE4232" s="102">
        <v>45386</v>
      </c>
      <c r="NRF4232" s="15"/>
      <c r="NRG4232" s="15"/>
      <c r="NRH4232" s="15"/>
      <c r="NRI4232" s="203" t="s">
        <v>3938</v>
      </c>
      <c r="NRJ4232" s="162">
        <v>1</v>
      </c>
      <c r="NRK4232" s="204">
        <v>754.9</v>
      </c>
      <c r="NRL4232" s="162">
        <v>2024</v>
      </c>
      <c r="NRM4232" s="188" t="s">
        <v>4570</v>
      </c>
      <c r="NRN4232" s="162" t="s">
        <v>4217</v>
      </c>
      <c r="NRO4232" s="105">
        <v>3914834.69</v>
      </c>
      <c r="NRP4232" s="196"/>
      <c r="NRQ4232" s="197"/>
      <c r="NRR4232" s="196"/>
      <c r="NRS4232" s="265">
        <v>3914834.69</v>
      </c>
      <c r="NRT4232" s="198">
        <v>45364</v>
      </c>
      <c r="NRU4232" s="102">
        <v>45386</v>
      </c>
      <c r="NRV4232" s="15"/>
      <c r="NRW4232" s="15"/>
      <c r="NRX4232" s="15"/>
      <c r="NRY4232" s="203" t="s">
        <v>3938</v>
      </c>
      <c r="NRZ4232" s="162">
        <v>1</v>
      </c>
      <c r="NSA4232" s="204">
        <v>754.9</v>
      </c>
      <c r="NSB4232" s="162">
        <v>2024</v>
      </c>
      <c r="NSC4232" s="188" t="s">
        <v>4570</v>
      </c>
      <c r="NSD4232" s="162" t="s">
        <v>4217</v>
      </c>
      <c r="NSE4232" s="105">
        <v>3914834.69</v>
      </c>
      <c r="NSF4232" s="196"/>
      <c r="NSG4232" s="197"/>
      <c r="NSH4232" s="196"/>
      <c r="NSI4232" s="265">
        <v>3914834.69</v>
      </c>
      <c r="NSJ4232" s="198">
        <v>45364</v>
      </c>
      <c r="NSK4232" s="102">
        <v>45386</v>
      </c>
      <c r="NSL4232" s="15"/>
      <c r="NSM4232" s="15"/>
      <c r="NSN4232" s="15"/>
      <c r="NSO4232" s="203" t="s">
        <v>3938</v>
      </c>
      <c r="NSP4232" s="162">
        <v>1</v>
      </c>
      <c r="NSQ4232" s="204">
        <v>754.9</v>
      </c>
      <c r="NSR4232" s="162">
        <v>2024</v>
      </c>
      <c r="NSS4232" s="188" t="s">
        <v>4570</v>
      </c>
      <c r="NST4232" s="162" t="s">
        <v>4217</v>
      </c>
      <c r="NSU4232" s="105">
        <v>3914834.69</v>
      </c>
      <c r="NSV4232" s="196"/>
      <c r="NSW4232" s="197"/>
      <c r="NSX4232" s="196"/>
      <c r="NSY4232" s="265">
        <v>3914834.69</v>
      </c>
      <c r="NSZ4232" s="198">
        <v>45364</v>
      </c>
      <c r="NTA4232" s="102">
        <v>45386</v>
      </c>
      <c r="NTB4232" s="15"/>
      <c r="NTC4232" s="15"/>
      <c r="NTD4232" s="15"/>
      <c r="NTE4232" s="203" t="s">
        <v>3938</v>
      </c>
      <c r="NTF4232" s="162">
        <v>1</v>
      </c>
      <c r="NTG4232" s="204">
        <v>754.9</v>
      </c>
      <c r="NTH4232" s="162">
        <v>2024</v>
      </c>
      <c r="NTI4232" s="188" t="s">
        <v>4570</v>
      </c>
      <c r="NTJ4232" s="162" t="s">
        <v>4217</v>
      </c>
      <c r="NTK4232" s="105">
        <v>3914834.69</v>
      </c>
      <c r="NTL4232" s="196"/>
      <c r="NTM4232" s="197"/>
      <c r="NTN4232" s="196"/>
      <c r="NTO4232" s="265">
        <v>3914834.69</v>
      </c>
      <c r="NTP4232" s="198">
        <v>45364</v>
      </c>
      <c r="NTQ4232" s="102">
        <v>45386</v>
      </c>
      <c r="NTR4232" s="15"/>
      <c r="NTS4232" s="15"/>
      <c r="NTT4232" s="15"/>
      <c r="NTU4232" s="203" t="s">
        <v>3938</v>
      </c>
      <c r="NTV4232" s="162">
        <v>1</v>
      </c>
      <c r="NTW4232" s="204">
        <v>754.9</v>
      </c>
      <c r="NTX4232" s="162">
        <v>2024</v>
      </c>
      <c r="NTY4232" s="188" t="s">
        <v>4570</v>
      </c>
      <c r="NTZ4232" s="162" t="s">
        <v>4217</v>
      </c>
      <c r="NUA4232" s="105">
        <v>3914834.69</v>
      </c>
      <c r="NUB4232" s="196"/>
      <c r="NUC4232" s="197"/>
      <c r="NUD4232" s="196"/>
      <c r="NUE4232" s="265">
        <v>3914834.69</v>
      </c>
      <c r="NUF4232" s="198">
        <v>45364</v>
      </c>
      <c r="NUG4232" s="102">
        <v>45386</v>
      </c>
      <c r="NUH4232" s="15"/>
      <c r="NUI4232" s="15"/>
      <c r="NUJ4232" s="15"/>
      <c r="NUK4232" s="203" t="s">
        <v>3938</v>
      </c>
      <c r="NUL4232" s="162">
        <v>1</v>
      </c>
      <c r="NUM4232" s="204">
        <v>754.9</v>
      </c>
      <c r="NUN4232" s="162">
        <v>2024</v>
      </c>
      <c r="NUO4232" s="188" t="s">
        <v>4570</v>
      </c>
      <c r="NUP4232" s="162" t="s">
        <v>4217</v>
      </c>
      <c r="NUQ4232" s="105">
        <v>3914834.69</v>
      </c>
      <c r="NUR4232" s="196"/>
      <c r="NUS4232" s="197"/>
      <c r="NUT4232" s="196"/>
      <c r="NUU4232" s="265">
        <v>3914834.69</v>
      </c>
      <c r="NUV4232" s="198">
        <v>45364</v>
      </c>
      <c r="NUW4232" s="102">
        <v>45386</v>
      </c>
      <c r="NUX4232" s="15"/>
      <c r="NUY4232" s="15"/>
      <c r="NUZ4232" s="15"/>
      <c r="NVA4232" s="203" t="s">
        <v>3938</v>
      </c>
      <c r="NVB4232" s="162">
        <v>1</v>
      </c>
      <c r="NVC4232" s="204">
        <v>754.9</v>
      </c>
      <c r="NVD4232" s="162">
        <v>2024</v>
      </c>
      <c r="NVE4232" s="188" t="s">
        <v>4570</v>
      </c>
      <c r="NVF4232" s="162" t="s">
        <v>4217</v>
      </c>
      <c r="NVG4232" s="105">
        <v>3914834.69</v>
      </c>
      <c r="NVH4232" s="196"/>
      <c r="NVI4232" s="197"/>
      <c r="NVJ4232" s="196"/>
      <c r="NVK4232" s="265">
        <v>3914834.69</v>
      </c>
      <c r="NVL4232" s="198">
        <v>45364</v>
      </c>
      <c r="NVM4232" s="102">
        <v>45386</v>
      </c>
      <c r="NVN4232" s="15"/>
      <c r="NVO4232" s="15"/>
      <c r="NVP4232" s="15"/>
      <c r="NVQ4232" s="203" t="s">
        <v>3938</v>
      </c>
      <c r="NVR4232" s="162">
        <v>1</v>
      </c>
      <c r="NVS4232" s="204">
        <v>754.9</v>
      </c>
      <c r="NVT4232" s="162">
        <v>2024</v>
      </c>
      <c r="NVU4232" s="188" t="s">
        <v>4570</v>
      </c>
      <c r="NVV4232" s="162" t="s">
        <v>4217</v>
      </c>
      <c r="NVW4232" s="105">
        <v>3914834.69</v>
      </c>
      <c r="NVX4232" s="196"/>
      <c r="NVY4232" s="197"/>
      <c r="NVZ4232" s="196"/>
      <c r="NWA4232" s="265">
        <v>3914834.69</v>
      </c>
      <c r="NWB4232" s="198">
        <v>45364</v>
      </c>
      <c r="NWC4232" s="102">
        <v>45386</v>
      </c>
      <c r="NWD4232" s="15"/>
      <c r="NWE4232" s="15"/>
      <c r="NWF4232" s="15"/>
      <c r="NWG4232" s="203" t="s">
        <v>3938</v>
      </c>
      <c r="NWH4232" s="162">
        <v>1</v>
      </c>
      <c r="NWI4232" s="204">
        <v>754.9</v>
      </c>
      <c r="NWJ4232" s="162">
        <v>2024</v>
      </c>
      <c r="NWK4232" s="188" t="s">
        <v>4570</v>
      </c>
      <c r="NWL4232" s="162" t="s">
        <v>4217</v>
      </c>
      <c r="NWM4232" s="105">
        <v>3914834.69</v>
      </c>
      <c r="NWN4232" s="196"/>
      <c r="NWO4232" s="197"/>
      <c r="NWP4232" s="196"/>
      <c r="NWQ4232" s="265">
        <v>3914834.69</v>
      </c>
      <c r="NWR4232" s="198">
        <v>45364</v>
      </c>
      <c r="NWS4232" s="102">
        <v>45386</v>
      </c>
      <c r="NWT4232" s="15"/>
      <c r="NWU4232" s="15"/>
      <c r="NWV4232" s="15"/>
      <c r="NWW4232" s="203" t="s">
        <v>3938</v>
      </c>
      <c r="NWX4232" s="162">
        <v>1</v>
      </c>
      <c r="NWY4232" s="204">
        <v>754.9</v>
      </c>
      <c r="NWZ4232" s="162">
        <v>2024</v>
      </c>
      <c r="NXA4232" s="188" t="s">
        <v>4570</v>
      </c>
      <c r="NXB4232" s="162" t="s">
        <v>4217</v>
      </c>
      <c r="NXC4232" s="105">
        <v>3914834.69</v>
      </c>
      <c r="NXD4232" s="196"/>
      <c r="NXE4232" s="197"/>
      <c r="NXF4232" s="196"/>
      <c r="NXG4232" s="265">
        <v>3914834.69</v>
      </c>
      <c r="NXH4232" s="198">
        <v>45364</v>
      </c>
      <c r="NXI4232" s="102">
        <v>45386</v>
      </c>
      <c r="NXJ4232" s="15"/>
      <c r="NXK4232" s="15"/>
      <c r="NXL4232" s="15"/>
      <c r="NXM4232" s="203" t="s">
        <v>3938</v>
      </c>
      <c r="NXN4232" s="162">
        <v>1</v>
      </c>
      <c r="NXO4232" s="204">
        <v>754.9</v>
      </c>
      <c r="NXP4232" s="162">
        <v>2024</v>
      </c>
      <c r="NXQ4232" s="188" t="s">
        <v>4570</v>
      </c>
      <c r="NXR4232" s="162" t="s">
        <v>4217</v>
      </c>
      <c r="NXS4232" s="105">
        <v>3914834.69</v>
      </c>
      <c r="NXT4232" s="196"/>
      <c r="NXU4232" s="197"/>
      <c r="NXV4232" s="196"/>
      <c r="NXW4232" s="265">
        <v>3914834.69</v>
      </c>
      <c r="NXX4232" s="198">
        <v>45364</v>
      </c>
      <c r="NXY4232" s="102">
        <v>45386</v>
      </c>
      <c r="NXZ4232" s="15"/>
      <c r="NYA4232" s="15"/>
      <c r="NYB4232" s="15"/>
      <c r="NYC4232" s="203" t="s">
        <v>3938</v>
      </c>
      <c r="NYD4232" s="162">
        <v>1</v>
      </c>
      <c r="NYE4232" s="204">
        <v>754.9</v>
      </c>
      <c r="NYF4232" s="162">
        <v>2024</v>
      </c>
      <c r="NYG4232" s="188" t="s">
        <v>4570</v>
      </c>
      <c r="NYH4232" s="162" t="s">
        <v>4217</v>
      </c>
      <c r="NYI4232" s="105">
        <v>3914834.69</v>
      </c>
      <c r="NYJ4232" s="196"/>
      <c r="NYK4232" s="197"/>
      <c r="NYL4232" s="196"/>
      <c r="NYM4232" s="265">
        <v>3914834.69</v>
      </c>
      <c r="NYN4232" s="198">
        <v>45364</v>
      </c>
      <c r="NYO4232" s="102">
        <v>45386</v>
      </c>
      <c r="NYP4232" s="15"/>
      <c r="NYQ4232" s="15"/>
      <c r="NYR4232" s="15"/>
      <c r="NYS4232" s="203" t="s">
        <v>3938</v>
      </c>
      <c r="NYT4232" s="162">
        <v>1</v>
      </c>
      <c r="NYU4232" s="204">
        <v>754.9</v>
      </c>
      <c r="NYV4232" s="162">
        <v>2024</v>
      </c>
      <c r="NYW4232" s="188" t="s">
        <v>4570</v>
      </c>
      <c r="NYX4232" s="162" t="s">
        <v>4217</v>
      </c>
      <c r="NYY4232" s="105">
        <v>3914834.69</v>
      </c>
      <c r="NYZ4232" s="196"/>
      <c r="NZA4232" s="197"/>
      <c r="NZB4232" s="196"/>
      <c r="NZC4232" s="265">
        <v>3914834.69</v>
      </c>
      <c r="NZD4232" s="198">
        <v>45364</v>
      </c>
      <c r="NZE4232" s="102">
        <v>45386</v>
      </c>
      <c r="NZF4232" s="15"/>
      <c r="NZG4232" s="15"/>
      <c r="NZH4232" s="15"/>
      <c r="NZI4232" s="203" t="s">
        <v>3938</v>
      </c>
      <c r="NZJ4232" s="162">
        <v>1</v>
      </c>
      <c r="NZK4232" s="204">
        <v>754.9</v>
      </c>
      <c r="NZL4232" s="162">
        <v>2024</v>
      </c>
      <c r="NZM4232" s="188" t="s">
        <v>4570</v>
      </c>
      <c r="NZN4232" s="162" t="s">
        <v>4217</v>
      </c>
      <c r="NZO4232" s="105">
        <v>3914834.69</v>
      </c>
      <c r="NZP4232" s="196"/>
      <c r="NZQ4232" s="197"/>
      <c r="NZR4232" s="196"/>
      <c r="NZS4232" s="265">
        <v>3914834.69</v>
      </c>
      <c r="NZT4232" s="198">
        <v>45364</v>
      </c>
      <c r="NZU4232" s="102">
        <v>45386</v>
      </c>
      <c r="NZV4232" s="15"/>
      <c r="NZW4232" s="15"/>
      <c r="NZX4232" s="15"/>
      <c r="NZY4232" s="203" t="s">
        <v>3938</v>
      </c>
      <c r="NZZ4232" s="162">
        <v>1</v>
      </c>
      <c r="OAA4232" s="204">
        <v>754.9</v>
      </c>
      <c r="OAB4232" s="162">
        <v>2024</v>
      </c>
      <c r="OAC4232" s="188" t="s">
        <v>4570</v>
      </c>
      <c r="OAD4232" s="162" t="s">
        <v>4217</v>
      </c>
      <c r="OAE4232" s="105">
        <v>3914834.69</v>
      </c>
      <c r="OAF4232" s="196"/>
      <c r="OAG4232" s="197"/>
      <c r="OAH4232" s="196"/>
      <c r="OAI4232" s="265">
        <v>3914834.69</v>
      </c>
      <c r="OAJ4232" s="198">
        <v>45364</v>
      </c>
      <c r="OAK4232" s="102">
        <v>45386</v>
      </c>
      <c r="OAL4232" s="15"/>
      <c r="OAM4232" s="15"/>
      <c r="OAN4232" s="15"/>
      <c r="OAO4232" s="203" t="s">
        <v>3938</v>
      </c>
      <c r="OAP4232" s="162">
        <v>1</v>
      </c>
      <c r="OAQ4232" s="204">
        <v>754.9</v>
      </c>
      <c r="OAR4232" s="162">
        <v>2024</v>
      </c>
      <c r="OAS4232" s="188" t="s">
        <v>4570</v>
      </c>
      <c r="OAT4232" s="162" t="s">
        <v>4217</v>
      </c>
      <c r="OAU4232" s="105">
        <v>3914834.69</v>
      </c>
      <c r="OAV4232" s="196"/>
      <c r="OAW4232" s="197"/>
      <c r="OAX4232" s="196"/>
      <c r="OAY4232" s="265">
        <v>3914834.69</v>
      </c>
      <c r="OAZ4232" s="198">
        <v>45364</v>
      </c>
      <c r="OBA4232" s="102">
        <v>45386</v>
      </c>
      <c r="OBB4232" s="15"/>
      <c r="OBC4232" s="15"/>
      <c r="OBD4232" s="15"/>
      <c r="OBE4232" s="203" t="s">
        <v>3938</v>
      </c>
      <c r="OBF4232" s="162">
        <v>1</v>
      </c>
      <c r="OBG4232" s="204">
        <v>754.9</v>
      </c>
      <c r="OBH4232" s="162">
        <v>2024</v>
      </c>
      <c r="OBI4232" s="188" t="s">
        <v>4570</v>
      </c>
      <c r="OBJ4232" s="162" t="s">
        <v>4217</v>
      </c>
      <c r="OBK4232" s="105">
        <v>3914834.69</v>
      </c>
      <c r="OBL4232" s="196"/>
      <c r="OBM4232" s="197"/>
      <c r="OBN4232" s="196"/>
      <c r="OBO4232" s="265">
        <v>3914834.69</v>
      </c>
      <c r="OBP4232" s="198">
        <v>45364</v>
      </c>
      <c r="OBQ4232" s="102">
        <v>45386</v>
      </c>
      <c r="OBR4232" s="15"/>
      <c r="OBS4232" s="15"/>
      <c r="OBT4232" s="15"/>
      <c r="OBU4232" s="203" t="s">
        <v>3938</v>
      </c>
      <c r="OBV4232" s="162">
        <v>1</v>
      </c>
      <c r="OBW4232" s="204">
        <v>754.9</v>
      </c>
      <c r="OBX4232" s="162">
        <v>2024</v>
      </c>
      <c r="OBY4232" s="188" t="s">
        <v>4570</v>
      </c>
      <c r="OBZ4232" s="162" t="s">
        <v>4217</v>
      </c>
      <c r="OCA4232" s="105">
        <v>3914834.69</v>
      </c>
      <c r="OCB4232" s="196"/>
      <c r="OCC4232" s="197"/>
      <c r="OCD4232" s="196"/>
      <c r="OCE4232" s="265">
        <v>3914834.69</v>
      </c>
      <c r="OCF4232" s="198">
        <v>45364</v>
      </c>
      <c r="OCG4232" s="102">
        <v>45386</v>
      </c>
      <c r="OCH4232" s="15"/>
      <c r="OCI4232" s="15"/>
      <c r="OCJ4232" s="15"/>
      <c r="OCK4232" s="203" t="s">
        <v>3938</v>
      </c>
      <c r="OCL4232" s="162">
        <v>1</v>
      </c>
      <c r="OCM4232" s="204">
        <v>754.9</v>
      </c>
      <c r="OCN4232" s="162">
        <v>2024</v>
      </c>
      <c r="OCO4232" s="188" t="s">
        <v>4570</v>
      </c>
      <c r="OCP4232" s="162" t="s">
        <v>4217</v>
      </c>
      <c r="OCQ4232" s="105">
        <v>3914834.69</v>
      </c>
      <c r="OCR4232" s="196"/>
      <c r="OCS4232" s="197"/>
      <c r="OCT4232" s="196"/>
      <c r="OCU4232" s="265">
        <v>3914834.69</v>
      </c>
      <c r="OCV4232" s="198">
        <v>45364</v>
      </c>
      <c r="OCW4232" s="102">
        <v>45386</v>
      </c>
      <c r="OCX4232" s="15"/>
      <c r="OCY4232" s="15"/>
      <c r="OCZ4232" s="15"/>
      <c r="ODA4232" s="203" t="s">
        <v>3938</v>
      </c>
      <c r="ODB4232" s="162">
        <v>1</v>
      </c>
      <c r="ODC4232" s="204">
        <v>754.9</v>
      </c>
      <c r="ODD4232" s="162">
        <v>2024</v>
      </c>
      <c r="ODE4232" s="188" t="s">
        <v>4570</v>
      </c>
      <c r="ODF4232" s="162" t="s">
        <v>4217</v>
      </c>
      <c r="ODG4232" s="105">
        <v>3914834.69</v>
      </c>
      <c r="ODH4232" s="196"/>
      <c r="ODI4232" s="197"/>
      <c r="ODJ4232" s="196"/>
      <c r="ODK4232" s="265">
        <v>3914834.69</v>
      </c>
      <c r="ODL4232" s="198">
        <v>45364</v>
      </c>
      <c r="ODM4232" s="102">
        <v>45386</v>
      </c>
      <c r="ODN4232" s="15"/>
      <c r="ODO4232" s="15"/>
      <c r="ODP4232" s="15"/>
      <c r="ODQ4232" s="203" t="s">
        <v>3938</v>
      </c>
      <c r="ODR4232" s="162">
        <v>1</v>
      </c>
      <c r="ODS4232" s="204">
        <v>754.9</v>
      </c>
      <c r="ODT4232" s="162">
        <v>2024</v>
      </c>
      <c r="ODU4232" s="188" t="s">
        <v>4570</v>
      </c>
      <c r="ODV4232" s="162" t="s">
        <v>4217</v>
      </c>
      <c r="ODW4232" s="105">
        <v>3914834.69</v>
      </c>
      <c r="ODX4232" s="196"/>
      <c r="ODY4232" s="197"/>
      <c r="ODZ4232" s="196"/>
      <c r="OEA4232" s="265">
        <v>3914834.69</v>
      </c>
      <c r="OEB4232" s="198">
        <v>45364</v>
      </c>
      <c r="OEC4232" s="102">
        <v>45386</v>
      </c>
      <c r="OED4232" s="15"/>
      <c r="OEE4232" s="15"/>
      <c r="OEF4232" s="15"/>
      <c r="OEG4232" s="203" t="s">
        <v>3938</v>
      </c>
      <c r="OEH4232" s="162">
        <v>1</v>
      </c>
      <c r="OEI4232" s="204">
        <v>754.9</v>
      </c>
      <c r="OEJ4232" s="162">
        <v>2024</v>
      </c>
      <c r="OEK4232" s="188" t="s">
        <v>4570</v>
      </c>
      <c r="OEL4232" s="162" t="s">
        <v>4217</v>
      </c>
      <c r="OEM4232" s="105">
        <v>3914834.69</v>
      </c>
      <c r="OEN4232" s="196"/>
      <c r="OEO4232" s="197"/>
      <c r="OEP4232" s="196"/>
      <c r="OEQ4232" s="265">
        <v>3914834.69</v>
      </c>
      <c r="OER4232" s="198">
        <v>45364</v>
      </c>
      <c r="OES4232" s="102">
        <v>45386</v>
      </c>
      <c r="OET4232" s="15"/>
      <c r="OEU4232" s="15"/>
      <c r="OEV4232" s="15"/>
      <c r="OEW4232" s="203" t="s">
        <v>3938</v>
      </c>
      <c r="OEX4232" s="162">
        <v>1</v>
      </c>
      <c r="OEY4232" s="204">
        <v>754.9</v>
      </c>
      <c r="OEZ4232" s="162">
        <v>2024</v>
      </c>
      <c r="OFA4232" s="188" t="s">
        <v>4570</v>
      </c>
      <c r="OFB4232" s="162" t="s">
        <v>4217</v>
      </c>
      <c r="OFC4232" s="105">
        <v>3914834.69</v>
      </c>
      <c r="OFD4232" s="196"/>
      <c r="OFE4232" s="197"/>
      <c r="OFF4232" s="196"/>
      <c r="OFG4232" s="265">
        <v>3914834.69</v>
      </c>
      <c r="OFH4232" s="198">
        <v>45364</v>
      </c>
      <c r="OFI4232" s="102">
        <v>45386</v>
      </c>
      <c r="OFJ4232" s="15"/>
      <c r="OFK4232" s="15"/>
      <c r="OFL4232" s="15"/>
      <c r="OFM4232" s="203" t="s">
        <v>3938</v>
      </c>
      <c r="OFN4232" s="162">
        <v>1</v>
      </c>
      <c r="OFO4232" s="204">
        <v>754.9</v>
      </c>
      <c r="OFP4232" s="162">
        <v>2024</v>
      </c>
      <c r="OFQ4232" s="188" t="s">
        <v>4570</v>
      </c>
      <c r="OFR4232" s="162" t="s">
        <v>4217</v>
      </c>
      <c r="OFS4232" s="105">
        <v>3914834.69</v>
      </c>
      <c r="OFT4232" s="196"/>
      <c r="OFU4232" s="197"/>
      <c r="OFV4232" s="196"/>
      <c r="OFW4232" s="265">
        <v>3914834.69</v>
      </c>
      <c r="OFX4232" s="198">
        <v>45364</v>
      </c>
      <c r="OFY4232" s="102">
        <v>45386</v>
      </c>
      <c r="OFZ4232" s="15"/>
      <c r="OGA4232" s="15"/>
      <c r="OGB4232" s="15"/>
      <c r="OGC4232" s="203" t="s">
        <v>3938</v>
      </c>
      <c r="OGD4232" s="162">
        <v>1</v>
      </c>
      <c r="OGE4232" s="204">
        <v>754.9</v>
      </c>
      <c r="OGF4232" s="162">
        <v>2024</v>
      </c>
      <c r="OGG4232" s="188" t="s">
        <v>4570</v>
      </c>
      <c r="OGH4232" s="162" t="s">
        <v>4217</v>
      </c>
      <c r="OGI4232" s="105">
        <v>3914834.69</v>
      </c>
      <c r="OGJ4232" s="196"/>
      <c r="OGK4232" s="197"/>
      <c r="OGL4232" s="196"/>
      <c r="OGM4232" s="265">
        <v>3914834.69</v>
      </c>
      <c r="OGN4232" s="198">
        <v>45364</v>
      </c>
      <c r="OGO4232" s="102">
        <v>45386</v>
      </c>
      <c r="OGP4232" s="15"/>
      <c r="OGQ4232" s="15"/>
      <c r="OGR4232" s="15"/>
      <c r="OGS4232" s="203" t="s">
        <v>3938</v>
      </c>
      <c r="OGT4232" s="162">
        <v>1</v>
      </c>
      <c r="OGU4232" s="204">
        <v>754.9</v>
      </c>
      <c r="OGV4232" s="162">
        <v>2024</v>
      </c>
      <c r="OGW4232" s="188" t="s">
        <v>4570</v>
      </c>
      <c r="OGX4232" s="162" t="s">
        <v>4217</v>
      </c>
      <c r="OGY4232" s="105">
        <v>3914834.69</v>
      </c>
      <c r="OGZ4232" s="196"/>
      <c r="OHA4232" s="197"/>
      <c r="OHB4232" s="196"/>
      <c r="OHC4232" s="265">
        <v>3914834.69</v>
      </c>
      <c r="OHD4232" s="198">
        <v>45364</v>
      </c>
      <c r="OHE4232" s="102">
        <v>45386</v>
      </c>
      <c r="OHF4232" s="15"/>
      <c r="OHG4232" s="15"/>
      <c r="OHH4232" s="15"/>
      <c r="OHI4232" s="203" t="s">
        <v>3938</v>
      </c>
      <c r="OHJ4232" s="162">
        <v>1</v>
      </c>
      <c r="OHK4232" s="204">
        <v>754.9</v>
      </c>
      <c r="OHL4232" s="162">
        <v>2024</v>
      </c>
      <c r="OHM4232" s="188" t="s">
        <v>4570</v>
      </c>
      <c r="OHN4232" s="162" t="s">
        <v>4217</v>
      </c>
      <c r="OHO4232" s="105">
        <v>3914834.69</v>
      </c>
      <c r="OHP4232" s="196"/>
      <c r="OHQ4232" s="197"/>
      <c r="OHR4232" s="196"/>
      <c r="OHS4232" s="265">
        <v>3914834.69</v>
      </c>
      <c r="OHT4232" s="198">
        <v>45364</v>
      </c>
      <c r="OHU4232" s="102">
        <v>45386</v>
      </c>
      <c r="OHV4232" s="15"/>
      <c r="OHW4232" s="15"/>
      <c r="OHX4232" s="15"/>
      <c r="OHY4232" s="203" t="s">
        <v>3938</v>
      </c>
      <c r="OHZ4232" s="162">
        <v>1</v>
      </c>
      <c r="OIA4232" s="204">
        <v>754.9</v>
      </c>
      <c r="OIB4232" s="162">
        <v>2024</v>
      </c>
      <c r="OIC4232" s="188" t="s">
        <v>4570</v>
      </c>
      <c r="OID4232" s="162" t="s">
        <v>4217</v>
      </c>
      <c r="OIE4232" s="105">
        <v>3914834.69</v>
      </c>
      <c r="OIF4232" s="196"/>
      <c r="OIG4232" s="197"/>
      <c r="OIH4232" s="196"/>
      <c r="OII4232" s="265">
        <v>3914834.69</v>
      </c>
      <c r="OIJ4232" s="198">
        <v>45364</v>
      </c>
      <c r="OIK4232" s="102">
        <v>45386</v>
      </c>
      <c r="OIL4232" s="15"/>
      <c r="OIM4232" s="15"/>
      <c r="OIN4232" s="15"/>
      <c r="OIO4232" s="203" t="s">
        <v>3938</v>
      </c>
      <c r="OIP4232" s="162">
        <v>1</v>
      </c>
      <c r="OIQ4232" s="204">
        <v>754.9</v>
      </c>
      <c r="OIR4232" s="162">
        <v>2024</v>
      </c>
      <c r="OIS4232" s="188" t="s">
        <v>4570</v>
      </c>
      <c r="OIT4232" s="162" t="s">
        <v>4217</v>
      </c>
      <c r="OIU4232" s="105">
        <v>3914834.69</v>
      </c>
      <c r="OIV4232" s="196"/>
      <c r="OIW4232" s="197"/>
      <c r="OIX4232" s="196"/>
      <c r="OIY4232" s="265">
        <v>3914834.69</v>
      </c>
      <c r="OIZ4232" s="198">
        <v>45364</v>
      </c>
      <c r="OJA4232" s="102">
        <v>45386</v>
      </c>
      <c r="OJB4232" s="15"/>
      <c r="OJC4232" s="15"/>
      <c r="OJD4232" s="15"/>
      <c r="OJE4232" s="203" t="s">
        <v>3938</v>
      </c>
      <c r="OJF4232" s="162">
        <v>1</v>
      </c>
      <c r="OJG4232" s="204">
        <v>754.9</v>
      </c>
      <c r="OJH4232" s="162">
        <v>2024</v>
      </c>
      <c r="OJI4232" s="188" t="s">
        <v>4570</v>
      </c>
      <c r="OJJ4232" s="162" t="s">
        <v>4217</v>
      </c>
      <c r="OJK4232" s="105">
        <v>3914834.69</v>
      </c>
      <c r="OJL4232" s="196"/>
      <c r="OJM4232" s="197"/>
      <c r="OJN4232" s="196"/>
      <c r="OJO4232" s="265">
        <v>3914834.69</v>
      </c>
      <c r="OJP4232" s="198">
        <v>45364</v>
      </c>
      <c r="OJQ4232" s="102">
        <v>45386</v>
      </c>
      <c r="OJR4232" s="15"/>
      <c r="OJS4232" s="15"/>
      <c r="OJT4232" s="15"/>
      <c r="OJU4232" s="203" t="s">
        <v>3938</v>
      </c>
      <c r="OJV4232" s="162">
        <v>1</v>
      </c>
      <c r="OJW4232" s="204">
        <v>754.9</v>
      </c>
      <c r="OJX4232" s="162">
        <v>2024</v>
      </c>
      <c r="OJY4232" s="188" t="s">
        <v>4570</v>
      </c>
      <c r="OJZ4232" s="162" t="s">
        <v>4217</v>
      </c>
      <c r="OKA4232" s="105">
        <v>3914834.69</v>
      </c>
      <c r="OKB4232" s="196"/>
      <c r="OKC4232" s="197"/>
      <c r="OKD4232" s="196"/>
      <c r="OKE4232" s="265">
        <v>3914834.69</v>
      </c>
      <c r="OKF4232" s="198">
        <v>45364</v>
      </c>
      <c r="OKG4232" s="102">
        <v>45386</v>
      </c>
      <c r="OKH4232" s="15"/>
      <c r="OKI4232" s="15"/>
      <c r="OKJ4232" s="15"/>
      <c r="OKK4232" s="203" t="s">
        <v>3938</v>
      </c>
      <c r="OKL4232" s="162">
        <v>1</v>
      </c>
      <c r="OKM4232" s="204">
        <v>754.9</v>
      </c>
      <c r="OKN4232" s="162">
        <v>2024</v>
      </c>
      <c r="OKO4232" s="188" t="s">
        <v>4570</v>
      </c>
      <c r="OKP4232" s="162" t="s">
        <v>4217</v>
      </c>
      <c r="OKQ4232" s="105">
        <v>3914834.69</v>
      </c>
      <c r="OKR4232" s="196"/>
      <c r="OKS4232" s="197"/>
      <c r="OKT4232" s="196"/>
      <c r="OKU4232" s="265">
        <v>3914834.69</v>
      </c>
      <c r="OKV4232" s="198">
        <v>45364</v>
      </c>
      <c r="OKW4232" s="102">
        <v>45386</v>
      </c>
      <c r="OKX4232" s="15"/>
      <c r="OKY4232" s="15"/>
      <c r="OKZ4232" s="15"/>
      <c r="OLA4232" s="203" t="s">
        <v>3938</v>
      </c>
      <c r="OLB4232" s="162">
        <v>1</v>
      </c>
      <c r="OLC4232" s="204">
        <v>754.9</v>
      </c>
      <c r="OLD4232" s="162">
        <v>2024</v>
      </c>
      <c r="OLE4232" s="188" t="s">
        <v>4570</v>
      </c>
      <c r="OLF4232" s="162" t="s">
        <v>4217</v>
      </c>
      <c r="OLG4232" s="105">
        <v>3914834.69</v>
      </c>
      <c r="OLH4232" s="196"/>
      <c r="OLI4232" s="197"/>
      <c r="OLJ4232" s="196"/>
      <c r="OLK4232" s="265">
        <v>3914834.69</v>
      </c>
      <c r="OLL4232" s="198">
        <v>45364</v>
      </c>
      <c r="OLM4232" s="102">
        <v>45386</v>
      </c>
      <c r="OLN4232" s="15"/>
      <c r="OLO4232" s="15"/>
      <c r="OLP4232" s="15"/>
      <c r="OLQ4232" s="203" t="s">
        <v>3938</v>
      </c>
      <c r="OLR4232" s="162">
        <v>1</v>
      </c>
      <c r="OLS4232" s="204">
        <v>754.9</v>
      </c>
      <c r="OLT4232" s="162">
        <v>2024</v>
      </c>
      <c r="OLU4232" s="188" t="s">
        <v>4570</v>
      </c>
      <c r="OLV4232" s="162" t="s">
        <v>4217</v>
      </c>
      <c r="OLW4232" s="105">
        <v>3914834.69</v>
      </c>
      <c r="OLX4232" s="196"/>
      <c r="OLY4232" s="197"/>
      <c r="OLZ4232" s="196"/>
      <c r="OMA4232" s="265">
        <v>3914834.69</v>
      </c>
      <c r="OMB4232" s="198">
        <v>45364</v>
      </c>
      <c r="OMC4232" s="102">
        <v>45386</v>
      </c>
      <c r="OMD4232" s="15"/>
      <c r="OME4232" s="15"/>
      <c r="OMF4232" s="15"/>
      <c r="OMG4232" s="203" t="s">
        <v>3938</v>
      </c>
      <c r="OMH4232" s="162">
        <v>1</v>
      </c>
      <c r="OMI4232" s="204">
        <v>754.9</v>
      </c>
      <c r="OMJ4232" s="162">
        <v>2024</v>
      </c>
      <c r="OMK4232" s="188" t="s">
        <v>4570</v>
      </c>
      <c r="OML4232" s="162" t="s">
        <v>4217</v>
      </c>
      <c r="OMM4232" s="105">
        <v>3914834.69</v>
      </c>
      <c r="OMN4232" s="196"/>
      <c r="OMO4232" s="197"/>
      <c r="OMP4232" s="196"/>
      <c r="OMQ4232" s="265">
        <v>3914834.69</v>
      </c>
      <c r="OMR4232" s="198">
        <v>45364</v>
      </c>
      <c r="OMS4232" s="102">
        <v>45386</v>
      </c>
      <c r="OMT4232" s="15"/>
      <c r="OMU4232" s="15"/>
      <c r="OMV4232" s="15"/>
      <c r="OMW4232" s="203" t="s">
        <v>3938</v>
      </c>
      <c r="OMX4232" s="162">
        <v>1</v>
      </c>
      <c r="OMY4232" s="204">
        <v>754.9</v>
      </c>
      <c r="OMZ4232" s="162">
        <v>2024</v>
      </c>
      <c r="ONA4232" s="188" t="s">
        <v>4570</v>
      </c>
      <c r="ONB4232" s="162" t="s">
        <v>4217</v>
      </c>
      <c r="ONC4232" s="105">
        <v>3914834.69</v>
      </c>
      <c r="OND4232" s="196"/>
      <c r="ONE4232" s="197"/>
      <c r="ONF4232" s="196"/>
      <c r="ONG4232" s="265">
        <v>3914834.69</v>
      </c>
      <c r="ONH4232" s="198">
        <v>45364</v>
      </c>
      <c r="ONI4232" s="102">
        <v>45386</v>
      </c>
      <c r="ONJ4232" s="15"/>
      <c r="ONK4232" s="15"/>
      <c r="ONL4232" s="15"/>
      <c r="ONM4232" s="203" t="s">
        <v>3938</v>
      </c>
      <c r="ONN4232" s="162">
        <v>1</v>
      </c>
      <c r="ONO4232" s="204">
        <v>754.9</v>
      </c>
      <c r="ONP4232" s="162">
        <v>2024</v>
      </c>
      <c r="ONQ4232" s="188" t="s">
        <v>4570</v>
      </c>
      <c r="ONR4232" s="162" t="s">
        <v>4217</v>
      </c>
      <c r="ONS4232" s="105">
        <v>3914834.69</v>
      </c>
      <c r="ONT4232" s="196"/>
      <c r="ONU4232" s="197"/>
      <c r="ONV4232" s="196"/>
      <c r="ONW4232" s="265">
        <v>3914834.69</v>
      </c>
      <c r="ONX4232" s="198">
        <v>45364</v>
      </c>
      <c r="ONY4232" s="102">
        <v>45386</v>
      </c>
      <c r="ONZ4232" s="15"/>
      <c r="OOA4232" s="15"/>
      <c r="OOB4232" s="15"/>
      <c r="OOC4232" s="203" t="s">
        <v>3938</v>
      </c>
      <c r="OOD4232" s="162">
        <v>1</v>
      </c>
      <c r="OOE4232" s="204">
        <v>754.9</v>
      </c>
      <c r="OOF4232" s="162">
        <v>2024</v>
      </c>
      <c r="OOG4232" s="188" t="s">
        <v>4570</v>
      </c>
      <c r="OOH4232" s="162" t="s">
        <v>4217</v>
      </c>
      <c r="OOI4232" s="105">
        <v>3914834.69</v>
      </c>
      <c r="OOJ4232" s="196"/>
      <c r="OOK4232" s="197"/>
      <c r="OOL4232" s="196"/>
      <c r="OOM4232" s="265">
        <v>3914834.69</v>
      </c>
      <c r="OON4232" s="198">
        <v>45364</v>
      </c>
      <c r="OOO4232" s="102">
        <v>45386</v>
      </c>
      <c r="OOP4232" s="15"/>
      <c r="OOQ4232" s="15"/>
      <c r="OOR4232" s="15"/>
      <c r="OOS4232" s="203" t="s">
        <v>3938</v>
      </c>
      <c r="OOT4232" s="162">
        <v>1</v>
      </c>
      <c r="OOU4232" s="204">
        <v>754.9</v>
      </c>
      <c r="OOV4232" s="162">
        <v>2024</v>
      </c>
      <c r="OOW4232" s="188" t="s">
        <v>4570</v>
      </c>
      <c r="OOX4232" s="162" t="s">
        <v>4217</v>
      </c>
      <c r="OOY4232" s="105">
        <v>3914834.69</v>
      </c>
      <c r="OOZ4232" s="196"/>
      <c r="OPA4232" s="197"/>
      <c r="OPB4232" s="196"/>
      <c r="OPC4232" s="265">
        <v>3914834.69</v>
      </c>
      <c r="OPD4232" s="198">
        <v>45364</v>
      </c>
      <c r="OPE4232" s="102">
        <v>45386</v>
      </c>
      <c r="OPF4232" s="15"/>
      <c r="OPG4232" s="15"/>
      <c r="OPH4232" s="15"/>
      <c r="OPI4232" s="203" t="s">
        <v>3938</v>
      </c>
      <c r="OPJ4232" s="162">
        <v>1</v>
      </c>
      <c r="OPK4232" s="204">
        <v>754.9</v>
      </c>
      <c r="OPL4232" s="162">
        <v>2024</v>
      </c>
      <c r="OPM4232" s="188" t="s">
        <v>4570</v>
      </c>
      <c r="OPN4232" s="162" t="s">
        <v>4217</v>
      </c>
      <c r="OPO4232" s="105">
        <v>3914834.69</v>
      </c>
      <c r="OPP4232" s="196"/>
      <c r="OPQ4232" s="197"/>
      <c r="OPR4232" s="196"/>
      <c r="OPS4232" s="265">
        <v>3914834.69</v>
      </c>
      <c r="OPT4232" s="198">
        <v>45364</v>
      </c>
      <c r="OPU4232" s="102">
        <v>45386</v>
      </c>
      <c r="OPV4232" s="15"/>
      <c r="OPW4232" s="15"/>
      <c r="OPX4232" s="15"/>
      <c r="OPY4232" s="203" t="s">
        <v>3938</v>
      </c>
      <c r="OPZ4232" s="162">
        <v>1</v>
      </c>
      <c r="OQA4232" s="204">
        <v>754.9</v>
      </c>
      <c r="OQB4232" s="162">
        <v>2024</v>
      </c>
      <c r="OQC4232" s="188" t="s">
        <v>4570</v>
      </c>
      <c r="OQD4232" s="162" t="s">
        <v>4217</v>
      </c>
      <c r="OQE4232" s="105">
        <v>3914834.69</v>
      </c>
      <c r="OQF4232" s="196"/>
      <c r="OQG4232" s="197"/>
      <c r="OQH4232" s="196"/>
      <c r="OQI4232" s="265">
        <v>3914834.69</v>
      </c>
      <c r="OQJ4232" s="198">
        <v>45364</v>
      </c>
      <c r="OQK4232" s="102">
        <v>45386</v>
      </c>
      <c r="OQL4232" s="15"/>
      <c r="OQM4232" s="15"/>
      <c r="OQN4232" s="15"/>
      <c r="OQO4232" s="203" t="s">
        <v>3938</v>
      </c>
      <c r="OQP4232" s="162">
        <v>1</v>
      </c>
      <c r="OQQ4232" s="204">
        <v>754.9</v>
      </c>
      <c r="OQR4232" s="162">
        <v>2024</v>
      </c>
      <c r="OQS4232" s="188" t="s">
        <v>4570</v>
      </c>
      <c r="OQT4232" s="162" t="s">
        <v>4217</v>
      </c>
      <c r="OQU4232" s="105">
        <v>3914834.69</v>
      </c>
      <c r="OQV4232" s="196"/>
      <c r="OQW4232" s="197"/>
      <c r="OQX4232" s="196"/>
      <c r="OQY4232" s="265">
        <v>3914834.69</v>
      </c>
      <c r="OQZ4232" s="198">
        <v>45364</v>
      </c>
      <c r="ORA4232" s="102">
        <v>45386</v>
      </c>
      <c r="ORB4232" s="15"/>
      <c r="ORC4232" s="15"/>
      <c r="ORD4232" s="15"/>
      <c r="ORE4232" s="203" t="s">
        <v>3938</v>
      </c>
      <c r="ORF4232" s="162">
        <v>1</v>
      </c>
      <c r="ORG4232" s="204">
        <v>754.9</v>
      </c>
      <c r="ORH4232" s="162">
        <v>2024</v>
      </c>
      <c r="ORI4232" s="188" t="s">
        <v>4570</v>
      </c>
      <c r="ORJ4232" s="162" t="s">
        <v>4217</v>
      </c>
      <c r="ORK4232" s="105">
        <v>3914834.69</v>
      </c>
      <c r="ORL4232" s="196"/>
      <c r="ORM4232" s="197"/>
      <c r="ORN4232" s="196"/>
      <c r="ORO4232" s="265">
        <v>3914834.69</v>
      </c>
      <c r="ORP4232" s="198">
        <v>45364</v>
      </c>
      <c r="ORQ4232" s="102">
        <v>45386</v>
      </c>
      <c r="ORR4232" s="15"/>
      <c r="ORS4232" s="15"/>
      <c r="ORT4232" s="15"/>
      <c r="ORU4232" s="203" t="s">
        <v>3938</v>
      </c>
      <c r="ORV4232" s="162">
        <v>1</v>
      </c>
      <c r="ORW4232" s="204">
        <v>754.9</v>
      </c>
      <c r="ORX4232" s="162">
        <v>2024</v>
      </c>
      <c r="ORY4232" s="188" t="s">
        <v>4570</v>
      </c>
      <c r="ORZ4232" s="162" t="s">
        <v>4217</v>
      </c>
      <c r="OSA4232" s="105">
        <v>3914834.69</v>
      </c>
      <c r="OSB4232" s="196"/>
      <c r="OSC4232" s="197"/>
      <c r="OSD4232" s="196"/>
      <c r="OSE4232" s="265">
        <v>3914834.69</v>
      </c>
      <c r="OSF4232" s="198">
        <v>45364</v>
      </c>
      <c r="OSG4232" s="102">
        <v>45386</v>
      </c>
      <c r="OSH4232" s="15"/>
      <c r="OSI4232" s="15"/>
      <c r="OSJ4232" s="15"/>
      <c r="OSK4232" s="203" t="s">
        <v>3938</v>
      </c>
      <c r="OSL4232" s="162">
        <v>1</v>
      </c>
      <c r="OSM4232" s="204">
        <v>754.9</v>
      </c>
      <c r="OSN4232" s="162">
        <v>2024</v>
      </c>
      <c r="OSO4232" s="188" t="s">
        <v>4570</v>
      </c>
      <c r="OSP4232" s="162" t="s">
        <v>4217</v>
      </c>
      <c r="OSQ4232" s="105">
        <v>3914834.69</v>
      </c>
      <c r="OSR4232" s="196"/>
      <c r="OSS4232" s="197"/>
      <c r="OST4232" s="196"/>
      <c r="OSU4232" s="265">
        <v>3914834.69</v>
      </c>
      <c r="OSV4232" s="198">
        <v>45364</v>
      </c>
      <c r="OSW4232" s="102">
        <v>45386</v>
      </c>
      <c r="OSX4232" s="15"/>
      <c r="OSY4232" s="15"/>
      <c r="OSZ4232" s="15"/>
      <c r="OTA4232" s="203" t="s">
        <v>3938</v>
      </c>
      <c r="OTB4232" s="162">
        <v>1</v>
      </c>
      <c r="OTC4232" s="204">
        <v>754.9</v>
      </c>
      <c r="OTD4232" s="162">
        <v>2024</v>
      </c>
      <c r="OTE4232" s="188" t="s">
        <v>4570</v>
      </c>
      <c r="OTF4232" s="162" t="s">
        <v>4217</v>
      </c>
      <c r="OTG4232" s="105">
        <v>3914834.69</v>
      </c>
      <c r="OTH4232" s="196"/>
      <c r="OTI4232" s="197"/>
      <c r="OTJ4232" s="196"/>
      <c r="OTK4232" s="265">
        <v>3914834.69</v>
      </c>
      <c r="OTL4232" s="198">
        <v>45364</v>
      </c>
      <c r="OTM4232" s="102">
        <v>45386</v>
      </c>
      <c r="OTN4232" s="15"/>
      <c r="OTO4232" s="15"/>
      <c r="OTP4232" s="15"/>
      <c r="OTQ4232" s="203" t="s">
        <v>3938</v>
      </c>
      <c r="OTR4232" s="162">
        <v>1</v>
      </c>
      <c r="OTS4232" s="204">
        <v>754.9</v>
      </c>
      <c r="OTT4232" s="162">
        <v>2024</v>
      </c>
      <c r="OTU4232" s="188" t="s">
        <v>4570</v>
      </c>
      <c r="OTV4232" s="162" t="s">
        <v>4217</v>
      </c>
      <c r="OTW4232" s="105">
        <v>3914834.69</v>
      </c>
      <c r="OTX4232" s="196"/>
      <c r="OTY4232" s="197"/>
      <c r="OTZ4232" s="196"/>
      <c r="OUA4232" s="265">
        <v>3914834.69</v>
      </c>
      <c r="OUB4232" s="198">
        <v>45364</v>
      </c>
      <c r="OUC4232" s="102">
        <v>45386</v>
      </c>
      <c r="OUD4232" s="15"/>
      <c r="OUE4232" s="15"/>
      <c r="OUF4232" s="15"/>
      <c r="OUG4232" s="203" t="s">
        <v>3938</v>
      </c>
      <c r="OUH4232" s="162">
        <v>1</v>
      </c>
      <c r="OUI4232" s="204">
        <v>754.9</v>
      </c>
      <c r="OUJ4232" s="162">
        <v>2024</v>
      </c>
      <c r="OUK4232" s="188" t="s">
        <v>4570</v>
      </c>
      <c r="OUL4232" s="162" t="s">
        <v>4217</v>
      </c>
      <c r="OUM4232" s="105">
        <v>3914834.69</v>
      </c>
      <c r="OUN4232" s="196"/>
      <c r="OUO4232" s="197"/>
      <c r="OUP4232" s="196"/>
      <c r="OUQ4232" s="265">
        <v>3914834.69</v>
      </c>
      <c r="OUR4232" s="198">
        <v>45364</v>
      </c>
      <c r="OUS4232" s="102">
        <v>45386</v>
      </c>
      <c r="OUT4232" s="15"/>
      <c r="OUU4232" s="15"/>
      <c r="OUV4232" s="15"/>
      <c r="OUW4232" s="203" t="s">
        <v>3938</v>
      </c>
      <c r="OUX4232" s="162">
        <v>1</v>
      </c>
      <c r="OUY4232" s="204">
        <v>754.9</v>
      </c>
      <c r="OUZ4232" s="162">
        <v>2024</v>
      </c>
      <c r="OVA4232" s="188" t="s">
        <v>4570</v>
      </c>
      <c r="OVB4232" s="162" t="s">
        <v>4217</v>
      </c>
      <c r="OVC4232" s="105">
        <v>3914834.69</v>
      </c>
      <c r="OVD4232" s="196"/>
      <c r="OVE4232" s="197"/>
      <c r="OVF4232" s="196"/>
      <c r="OVG4232" s="265">
        <v>3914834.69</v>
      </c>
      <c r="OVH4232" s="198">
        <v>45364</v>
      </c>
      <c r="OVI4232" s="102">
        <v>45386</v>
      </c>
      <c r="OVJ4232" s="15"/>
      <c r="OVK4232" s="15"/>
      <c r="OVL4232" s="15"/>
      <c r="OVM4232" s="203" t="s">
        <v>3938</v>
      </c>
      <c r="OVN4232" s="162">
        <v>1</v>
      </c>
      <c r="OVO4232" s="204">
        <v>754.9</v>
      </c>
      <c r="OVP4232" s="162">
        <v>2024</v>
      </c>
      <c r="OVQ4232" s="188" t="s">
        <v>4570</v>
      </c>
      <c r="OVR4232" s="162" t="s">
        <v>4217</v>
      </c>
      <c r="OVS4232" s="105">
        <v>3914834.69</v>
      </c>
      <c r="OVT4232" s="196"/>
      <c r="OVU4232" s="197"/>
      <c r="OVV4232" s="196"/>
      <c r="OVW4232" s="265">
        <v>3914834.69</v>
      </c>
      <c r="OVX4232" s="198">
        <v>45364</v>
      </c>
      <c r="OVY4232" s="102">
        <v>45386</v>
      </c>
      <c r="OVZ4232" s="15"/>
      <c r="OWA4232" s="15"/>
      <c r="OWB4232" s="15"/>
      <c r="OWC4232" s="203" t="s">
        <v>3938</v>
      </c>
      <c r="OWD4232" s="162">
        <v>1</v>
      </c>
      <c r="OWE4232" s="204">
        <v>754.9</v>
      </c>
      <c r="OWF4232" s="162">
        <v>2024</v>
      </c>
      <c r="OWG4232" s="188" t="s">
        <v>4570</v>
      </c>
      <c r="OWH4232" s="162" t="s">
        <v>4217</v>
      </c>
      <c r="OWI4232" s="105">
        <v>3914834.69</v>
      </c>
      <c r="OWJ4232" s="196"/>
      <c r="OWK4232" s="197"/>
      <c r="OWL4232" s="196"/>
      <c r="OWM4232" s="265">
        <v>3914834.69</v>
      </c>
      <c r="OWN4232" s="198">
        <v>45364</v>
      </c>
      <c r="OWO4232" s="102">
        <v>45386</v>
      </c>
      <c r="OWP4232" s="15"/>
      <c r="OWQ4232" s="15"/>
      <c r="OWR4232" s="15"/>
      <c r="OWS4232" s="203" t="s">
        <v>3938</v>
      </c>
      <c r="OWT4232" s="162">
        <v>1</v>
      </c>
      <c r="OWU4232" s="204">
        <v>754.9</v>
      </c>
      <c r="OWV4232" s="162">
        <v>2024</v>
      </c>
      <c r="OWW4232" s="188" t="s">
        <v>4570</v>
      </c>
      <c r="OWX4232" s="162" t="s">
        <v>4217</v>
      </c>
      <c r="OWY4232" s="105">
        <v>3914834.69</v>
      </c>
      <c r="OWZ4232" s="196"/>
      <c r="OXA4232" s="197"/>
      <c r="OXB4232" s="196"/>
      <c r="OXC4232" s="265">
        <v>3914834.69</v>
      </c>
      <c r="OXD4232" s="198">
        <v>45364</v>
      </c>
      <c r="OXE4232" s="102">
        <v>45386</v>
      </c>
      <c r="OXF4232" s="15"/>
      <c r="OXG4232" s="15"/>
      <c r="OXH4232" s="15"/>
      <c r="OXI4232" s="203" t="s">
        <v>3938</v>
      </c>
      <c r="OXJ4232" s="162">
        <v>1</v>
      </c>
      <c r="OXK4232" s="204">
        <v>754.9</v>
      </c>
      <c r="OXL4232" s="162">
        <v>2024</v>
      </c>
      <c r="OXM4232" s="188" t="s">
        <v>4570</v>
      </c>
      <c r="OXN4232" s="162" t="s">
        <v>4217</v>
      </c>
      <c r="OXO4232" s="105">
        <v>3914834.69</v>
      </c>
      <c r="OXP4232" s="196"/>
      <c r="OXQ4232" s="197"/>
      <c r="OXR4232" s="196"/>
      <c r="OXS4232" s="265">
        <v>3914834.69</v>
      </c>
      <c r="OXT4232" s="198">
        <v>45364</v>
      </c>
      <c r="OXU4232" s="102">
        <v>45386</v>
      </c>
      <c r="OXV4232" s="15"/>
      <c r="OXW4232" s="15"/>
      <c r="OXX4232" s="15"/>
      <c r="OXY4232" s="203" t="s">
        <v>3938</v>
      </c>
      <c r="OXZ4232" s="162">
        <v>1</v>
      </c>
      <c r="OYA4232" s="204">
        <v>754.9</v>
      </c>
      <c r="OYB4232" s="162">
        <v>2024</v>
      </c>
      <c r="OYC4232" s="188" t="s">
        <v>4570</v>
      </c>
      <c r="OYD4232" s="162" t="s">
        <v>4217</v>
      </c>
      <c r="OYE4232" s="105">
        <v>3914834.69</v>
      </c>
      <c r="OYF4232" s="196"/>
      <c r="OYG4232" s="197"/>
      <c r="OYH4232" s="196"/>
      <c r="OYI4232" s="265">
        <v>3914834.69</v>
      </c>
      <c r="OYJ4232" s="198">
        <v>45364</v>
      </c>
      <c r="OYK4232" s="102">
        <v>45386</v>
      </c>
      <c r="OYL4232" s="15"/>
      <c r="OYM4232" s="15"/>
      <c r="OYN4232" s="15"/>
      <c r="OYO4232" s="203" t="s">
        <v>3938</v>
      </c>
      <c r="OYP4232" s="162">
        <v>1</v>
      </c>
      <c r="OYQ4232" s="204">
        <v>754.9</v>
      </c>
      <c r="OYR4232" s="162">
        <v>2024</v>
      </c>
      <c r="OYS4232" s="188" t="s">
        <v>4570</v>
      </c>
      <c r="OYT4232" s="162" t="s">
        <v>4217</v>
      </c>
      <c r="OYU4232" s="105">
        <v>3914834.69</v>
      </c>
      <c r="OYV4232" s="196"/>
      <c r="OYW4232" s="197"/>
      <c r="OYX4232" s="196"/>
      <c r="OYY4232" s="265">
        <v>3914834.69</v>
      </c>
      <c r="OYZ4232" s="198">
        <v>45364</v>
      </c>
      <c r="OZA4232" s="102">
        <v>45386</v>
      </c>
      <c r="OZB4232" s="15"/>
      <c r="OZC4232" s="15"/>
      <c r="OZD4232" s="15"/>
      <c r="OZE4232" s="203" t="s">
        <v>3938</v>
      </c>
      <c r="OZF4232" s="162">
        <v>1</v>
      </c>
      <c r="OZG4232" s="204">
        <v>754.9</v>
      </c>
      <c r="OZH4232" s="162">
        <v>2024</v>
      </c>
      <c r="OZI4232" s="188" t="s">
        <v>4570</v>
      </c>
      <c r="OZJ4232" s="162" t="s">
        <v>4217</v>
      </c>
      <c r="OZK4232" s="105">
        <v>3914834.69</v>
      </c>
      <c r="OZL4232" s="196"/>
      <c r="OZM4232" s="197"/>
      <c r="OZN4232" s="196"/>
      <c r="OZO4232" s="265">
        <v>3914834.69</v>
      </c>
      <c r="OZP4232" s="198">
        <v>45364</v>
      </c>
      <c r="OZQ4232" s="102">
        <v>45386</v>
      </c>
      <c r="OZR4232" s="15"/>
      <c r="OZS4232" s="15"/>
      <c r="OZT4232" s="15"/>
      <c r="OZU4232" s="203" t="s">
        <v>3938</v>
      </c>
      <c r="OZV4232" s="162">
        <v>1</v>
      </c>
      <c r="OZW4232" s="204">
        <v>754.9</v>
      </c>
      <c r="OZX4232" s="162">
        <v>2024</v>
      </c>
      <c r="OZY4232" s="188" t="s">
        <v>4570</v>
      </c>
      <c r="OZZ4232" s="162" t="s">
        <v>4217</v>
      </c>
      <c r="PAA4232" s="105">
        <v>3914834.69</v>
      </c>
      <c r="PAB4232" s="196"/>
      <c r="PAC4232" s="197"/>
      <c r="PAD4232" s="196"/>
      <c r="PAE4232" s="265">
        <v>3914834.69</v>
      </c>
      <c r="PAF4232" s="198">
        <v>45364</v>
      </c>
      <c r="PAG4232" s="102">
        <v>45386</v>
      </c>
      <c r="PAH4232" s="15"/>
      <c r="PAI4232" s="15"/>
      <c r="PAJ4232" s="15"/>
      <c r="PAK4232" s="203" t="s">
        <v>3938</v>
      </c>
      <c r="PAL4232" s="162">
        <v>1</v>
      </c>
      <c r="PAM4232" s="204">
        <v>754.9</v>
      </c>
      <c r="PAN4232" s="162">
        <v>2024</v>
      </c>
      <c r="PAO4232" s="188" t="s">
        <v>4570</v>
      </c>
      <c r="PAP4232" s="162" t="s">
        <v>4217</v>
      </c>
      <c r="PAQ4232" s="105">
        <v>3914834.69</v>
      </c>
      <c r="PAR4232" s="196"/>
      <c r="PAS4232" s="197"/>
      <c r="PAT4232" s="196"/>
      <c r="PAU4232" s="265">
        <v>3914834.69</v>
      </c>
      <c r="PAV4232" s="198">
        <v>45364</v>
      </c>
      <c r="PAW4232" s="102">
        <v>45386</v>
      </c>
      <c r="PAX4232" s="15"/>
      <c r="PAY4232" s="15"/>
      <c r="PAZ4232" s="15"/>
      <c r="PBA4232" s="203" t="s">
        <v>3938</v>
      </c>
      <c r="PBB4232" s="162">
        <v>1</v>
      </c>
      <c r="PBC4232" s="204">
        <v>754.9</v>
      </c>
      <c r="PBD4232" s="162">
        <v>2024</v>
      </c>
      <c r="PBE4232" s="188" t="s">
        <v>4570</v>
      </c>
      <c r="PBF4232" s="162" t="s">
        <v>4217</v>
      </c>
      <c r="PBG4232" s="105">
        <v>3914834.69</v>
      </c>
      <c r="PBH4232" s="196"/>
      <c r="PBI4232" s="197"/>
      <c r="PBJ4232" s="196"/>
      <c r="PBK4232" s="265">
        <v>3914834.69</v>
      </c>
      <c r="PBL4232" s="198">
        <v>45364</v>
      </c>
      <c r="PBM4232" s="102">
        <v>45386</v>
      </c>
      <c r="PBN4232" s="15"/>
      <c r="PBO4232" s="15"/>
      <c r="PBP4232" s="15"/>
      <c r="PBQ4232" s="203" t="s">
        <v>3938</v>
      </c>
      <c r="PBR4232" s="162">
        <v>1</v>
      </c>
      <c r="PBS4232" s="204">
        <v>754.9</v>
      </c>
      <c r="PBT4232" s="162">
        <v>2024</v>
      </c>
      <c r="PBU4232" s="188" t="s">
        <v>4570</v>
      </c>
      <c r="PBV4232" s="162" t="s">
        <v>4217</v>
      </c>
      <c r="PBW4232" s="105">
        <v>3914834.69</v>
      </c>
      <c r="PBX4232" s="196"/>
      <c r="PBY4232" s="197"/>
      <c r="PBZ4232" s="196"/>
      <c r="PCA4232" s="265">
        <v>3914834.69</v>
      </c>
      <c r="PCB4232" s="198">
        <v>45364</v>
      </c>
      <c r="PCC4232" s="102">
        <v>45386</v>
      </c>
      <c r="PCD4232" s="15"/>
      <c r="PCE4232" s="15"/>
      <c r="PCF4232" s="15"/>
      <c r="PCG4232" s="203" t="s">
        <v>3938</v>
      </c>
      <c r="PCH4232" s="162">
        <v>1</v>
      </c>
      <c r="PCI4232" s="204">
        <v>754.9</v>
      </c>
      <c r="PCJ4232" s="162">
        <v>2024</v>
      </c>
      <c r="PCK4232" s="188" t="s">
        <v>4570</v>
      </c>
      <c r="PCL4232" s="162" t="s">
        <v>4217</v>
      </c>
      <c r="PCM4232" s="105">
        <v>3914834.69</v>
      </c>
      <c r="PCN4232" s="196"/>
      <c r="PCO4232" s="197"/>
      <c r="PCP4232" s="196"/>
      <c r="PCQ4232" s="265">
        <v>3914834.69</v>
      </c>
      <c r="PCR4232" s="198">
        <v>45364</v>
      </c>
      <c r="PCS4232" s="102">
        <v>45386</v>
      </c>
      <c r="PCT4232" s="15"/>
      <c r="PCU4232" s="15"/>
      <c r="PCV4232" s="15"/>
      <c r="PCW4232" s="203" t="s">
        <v>3938</v>
      </c>
      <c r="PCX4232" s="162">
        <v>1</v>
      </c>
      <c r="PCY4232" s="204">
        <v>754.9</v>
      </c>
      <c r="PCZ4232" s="162">
        <v>2024</v>
      </c>
      <c r="PDA4232" s="188" t="s">
        <v>4570</v>
      </c>
      <c r="PDB4232" s="162" t="s">
        <v>4217</v>
      </c>
      <c r="PDC4232" s="105">
        <v>3914834.69</v>
      </c>
      <c r="PDD4232" s="196"/>
      <c r="PDE4232" s="197"/>
      <c r="PDF4232" s="196"/>
      <c r="PDG4232" s="265">
        <v>3914834.69</v>
      </c>
      <c r="PDH4232" s="198">
        <v>45364</v>
      </c>
      <c r="PDI4232" s="102">
        <v>45386</v>
      </c>
      <c r="PDJ4232" s="15"/>
      <c r="PDK4232" s="15"/>
      <c r="PDL4232" s="15"/>
      <c r="PDM4232" s="203" t="s">
        <v>3938</v>
      </c>
      <c r="PDN4232" s="162">
        <v>1</v>
      </c>
      <c r="PDO4232" s="204">
        <v>754.9</v>
      </c>
      <c r="PDP4232" s="162">
        <v>2024</v>
      </c>
      <c r="PDQ4232" s="188" t="s">
        <v>4570</v>
      </c>
      <c r="PDR4232" s="162" t="s">
        <v>4217</v>
      </c>
      <c r="PDS4232" s="105">
        <v>3914834.69</v>
      </c>
      <c r="PDT4232" s="196"/>
      <c r="PDU4232" s="197"/>
      <c r="PDV4232" s="196"/>
      <c r="PDW4232" s="265">
        <v>3914834.69</v>
      </c>
      <c r="PDX4232" s="198">
        <v>45364</v>
      </c>
      <c r="PDY4232" s="102">
        <v>45386</v>
      </c>
      <c r="PDZ4232" s="15"/>
      <c r="PEA4232" s="15"/>
      <c r="PEB4232" s="15"/>
      <c r="PEC4232" s="203" t="s">
        <v>3938</v>
      </c>
      <c r="PED4232" s="162">
        <v>1</v>
      </c>
      <c r="PEE4232" s="204">
        <v>754.9</v>
      </c>
      <c r="PEF4232" s="162">
        <v>2024</v>
      </c>
      <c r="PEG4232" s="188" t="s">
        <v>4570</v>
      </c>
      <c r="PEH4232" s="162" t="s">
        <v>4217</v>
      </c>
      <c r="PEI4232" s="105">
        <v>3914834.69</v>
      </c>
      <c r="PEJ4232" s="196"/>
      <c r="PEK4232" s="197"/>
      <c r="PEL4232" s="196"/>
      <c r="PEM4232" s="265">
        <v>3914834.69</v>
      </c>
      <c r="PEN4232" s="198">
        <v>45364</v>
      </c>
      <c r="PEO4232" s="102">
        <v>45386</v>
      </c>
      <c r="PEP4232" s="15"/>
      <c r="PEQ4232" s="15"/>
      <c r="PER4232" s="15"/>
      <c r="PES4232" s="203" t="s">
        <v>3938</v>
      </c>
      <c r="PET4232" s="162">
        <v>1</v>
      </c>
      <c r="PEU4232" s="204">
        <v>754.9</v>
      </c>
      <c r="PEV4232" s="162">
        <v>2024</v>
      </c>
      <c r="PEW4232" s="188" t="s">
        <v>4570</v>
      </c>
      <c r="PEX4232" s="162" t="s">
        <v>4217</v>
      </c>
      <c r="PEY4232" s="105">
        <v>3914834.69</v>
      </c>
      <c r="PEZ4232" s="196"/>
      <c r="PFA4232" s="197"/>
      <c r="PFB4232" s="196"/>
      <c r="PFC4232" s="265">
        <v>3914834.69</v>
      </c>
      <c r="PFD4232" s="198">
        <v>45364</v>
      </c>
      <c r="PFE4232" s="102">
        <v>45386</v>
      </c>
      <c r="PFF4232" s="15"/>
      <c r="PFG4232" s="15"/>
      <c r="PFH4232" s="15"/>
      <c r="PFI4232" s="203" t="s">
        <v>3938</v>
      </c>
      <c r="PFJ4232" s="162">
        <v>1</v>
      </c>
      <c r="PFK4232" s="204">
        <v>754.9</v>
      </c>
      <c r="PFL4232" s="162">
        <v>2024</v>
      </c>
      <c r="PFM4232" s="188" t="s">
        <v>4570</v>
      </c>
      <c r="PFN4232" s="162" t="s">
        <v>4217</v>
      </c>
      <c r="PFO4232" s="105">
        <v>3914834.69</v>
      </c>
      <c r="PFP4232" s="196"/>
      <c r="PFQ4232" s="197"/>
      <c r="PFR4232" s="196"/>
      <c r="PFS4232" s="265">
        <v>3914834.69</v>
      </c>
      <c r="PFT4232" s="198">
        <v>45364</v>
      </c>
      <c r="PFU4232" s="102">
        <v>45386</v>
      </c>
      <c r="PFV4232" s="15"/>
      <c r="PFW4232" s="15"/>
      <c r="PFX4232" s="15"/>
      <c r="PFY4232" s="203" t="s">
        <v>3938</v>
      </c>
      <c r="PFZ4232" s="162">
        <v>1</v>
      </c>
      <c r="PGA4232" s="204">
        <v>754.9</v>
      </c>
      <c r="PGB4232" s="162">
        <v>2024</v>
      </c>
      <c r="PGC4232" s="188" t="s">
        <v>4570</v>
      </c>
      <c r="PGD4232" s="162" t="s">
        <v>4217</v>
      </c>
      <c r="PGE4232" s="105">
        <v>3914834.69</v>
      </c>
      <c r="PGF4232" s="196"/>
      <c r="PGG4232" s="197"/>
      <c r="PGH4232" s="196"/>
      <c r="PGI4232" s="265">
        <v>3914834.69</v>
      </c>
      <c r="PGJ4232" s="198">
        <v>45364</v>
      </c>
      <c r="PGK4232" s="102">
        <v>45386</v>
      </c>
      <c r="PGL4232" s="15"/>
      <c r="PGM4232" s="15"/>
      <c r="PGN4232" s="15"/>
      <c r="PGO4232" s="203" t="s">
        <v>3938</v>
      </c>
      <c r="PGP4232" s="162">
        <v>1</v>
      </c>
      <c r="PGQ4232" s="204">
        <v>754.9</v>
      </c>
      <c r="PGR4232" s="162">
        <v>2024</v>
      </c>
      <c r="PGS4232" s="188" t="s">
        <v>4570</v>
      </c>
      <c r="PGT4232" s="162" t="s">
        <v>4217</v>
      </c>
      <c r="PGU4232" s="105">
        <v>3914834.69</v>
      </c>
      <c r="PGV4232" s="196"/>
      <c r="PGW4232" s="197"/>
      <c r="PGX4232" s="196"/>
      <c r="PGY4232" s="265">
        <v>3914834.69</v>
      </c>
      <c r="PGZ4232" s="198">
        <v>45364</v>
      </c>
      <c r="PHA4232" s="102">
        <v>45386</v>
      </c>
      <c r="PHB4232" s="15"/>
      <c r="PHC4232" s="15"/>
      <c r="PHD4232" s="15"/>
      <c r="PHE4232" s="203" t="s">
        <v>3938</v>
      </c>
      <c r="PHF4232" s="162">
        <v>1</v>
      </c>
      <c r="PHG4232" s="204">
        <v>754.9</v>
      </c>
      <c r="PHH4232" s="162">
        <v>2024</v>
      </c>
      <c r="PHI4232" s="188" t="s">
        <v>4570</v>
      </c>
      <c r="PHJ4232" s="162" t="s">
        <v>4217</v>
      </c>
      <c r="PHK4232" s="105">
        <v>3914834.69</v>
      </c>
      <c r="PHL4232" s="196"/>
      <c r="PHM4232" s="197"/>
      <c r="PHN4232" s="196"/>
      <c r="PHO4232" s="265">
        <v>3914834.69</v>
      </c>
      <c r="PHP4232" s="198">
        <v>45364</v>
      </c>
      <c r="PHQ4232" s="102">
        <v>45386</v>
      </c>
      <c r="PHR4232" s="15"/>
      <c r="PHS4232" s="15"/>
      <c r="PHT4232" s="15"/>
      <c r="PHU4232" s="203" t="s">
        <v>3938</v>
      </c>
      <c r="PHV4232" s="162">
        <v>1</v>
      </c>
      <c r="PHW4232" s="204">
        <v>754.9</v>
      </c>
      <c r="PHX4232" s="162">
        <v>2024</v>
      </c>
      <c r="PHY4232" s="188" t="s">
        <v>4570</v>
      </c>
      <c r="PHZ4232" s="162" t="s">
        <v>4217</v>
      </c>
      <c r="PIA4232" s="105">
        <v>3914834.69</v>
      </c>
      <c r="PIB4232" s="196"/>
      <c r="PIC4232" s="197"/>
      <c r="PID4232" s="196"/>
      <c r="PIE4232" s="265">
        <v>3914834.69</v>
      </c>
      <c r="PIF4232" s="198">
        <v>45364</v>
      </c>
      <c r="PIG4232" s="102">
        <v>45386</v>
      </c>
      <c r="PIH4232" s="15"/>
      <c r="PII4232" s="15"/>
      <c r="PIJ4232" s="15"/>
      <c r="PIK4232" s="203" t="s">
        <v>3938</v>
      </c>
      <c r="PIL4232" s="162">
        <v>1</v>
      </c>
      <c r="PIM4232" s="204">
        <v>754.9</v>
      </c>
      <c r="PIN4232" s="162">
        <v>2024</v>
      </c>
      <c r="PIO4232" s="188" t="s">
        <v>4570</v>
      </c>
      <c r="PIP4232" s="162" t="s">
        <v>4217</v>
      </c>
      <c r="PIQ4232" s="105">
        <v>3914834.69</v>
      </c>
      <c r="PIR4232" s="196"/>
      <c r="PIS4232" s="197"/>
      <c r="PIT4232" s="196"/>
      <c r="PIU4232" s="265">
        <v>3914834.69</v>
      </c>
      <c r="PIV4232" s="198">
        <v>45364</v>
      </c>
      <c r="PIW4232" s="102">
        <v>45386</v>
      </c>
      <c r="PIX4232" s="15"/>
      <c r="PIY4232" s="15"/>
      <c r="PIZ4232" s="15"/>
      <c r="PJA4232" s="203" t="s">
        <v>3938</v>
      </c>
      <c r="PJB4232" s="162">
        <v>1</v>
      </c>
      <c r="PJC4232" s="204">
        <v>754.9</v>
      </c>
      <c r="PJD4232" s="162">
        <v>2024</v>
      </c>
      <c r="PJE4232" s="188" t="s">
        <v>4570</v>
      </c>
      <c r="PJF4232" s="162" t="s">
        <v>4217</v>
      </c>
      <c r="PJG4232" s="105">
        <v>3914834.69</v>
      </c>
      <c r="PJH4232" s="196"/>
      <c r="PJI4232" s="197"/>
      <c r="PJJ4232" s="196"/>
      <c r="PJK4232" s="265">
        <v>3914834.69</v>
      </c>
      <c r="PJL4232" s="198">
        <v>45364</v>
      </c>
      <c r="PJM4232" s="102">
        <v>45386</v>
      </c>
      <c r="PJN4232" s="15"/>
      <c r="PJO4232" s="15"/>
      <c r="PJP4232" s="15"/>
      <c r="PJQ4232" s="203" t="s">
        <v>3938</v>
      </c>
      <c r="PJR4232" s="162">
        <v>1</v>
      </c>
      <c r="PJS4232" s="204">
        <v>754.9</v>
      </c>
      <c r="PJT4232" s="162">
        <v>2024</v>
      </c>
      <c r="PJU4232" s="188" t="s">
        <v>4570</v>
      </c>
      <c r="PJV4232" s="162" t="s">
        <v>4217</v>
      </c>
      <c r="PJW4232" s="105">
        <v>3914834.69</v>
      </c>
      <c r="PJX4232" s="196"/>
      <c r="PJY4232" s="197"/>
      <c r="PJZ4232" s="196"/>
      <c r="PKA4232" s="265">
        <v>3914834.69</v>
      </c>
      <c r="PKB4232" s="198">
        <v>45364</v>
      </c>
      <c r="PKC4232" s="102">
        <v>45386</v>
      </c>
      <c r="PKD4232" s="15"/>
      <c r="PKE4232" s="15"/>
      <c r="PKF4232" s="15"/>
      <c r="PKG4232" s="203" t="s">
        <v>3938</v>
      </c>
      <c r="PKH4232" s="162">
        <v>1</v>
      </c>
      <c r="PKI4232" s="204">
        <v>754.9</v>
      </c>
      <c r="PKJ4232" s="162">
        <v>2024</v>
      </c>
      <c r="PKK4232" s="188" t="s">
        <v>4570</v>
      </c>
      <c r="PKL4232" s="162" t="s">
        <v>4217</v>
      </c>
      <c r="PKM4232" s="105">
        <v>3914834.69</v>
      </c>
      <c r="PKN4232" s="196"/>
      <c r="PKO4232" s="197"/>
      <c r="PKP4232" s="196"/>
      <c r="PKQ4232" s="265">
        <v>3914834.69</v>
      </c>
      <c r="PKR4232" s="198">
        <v>45364</v>
      </c>
      <c r="PKS4232" s="102">
        <v>45386</v>
      </c>
      <c r="PKT4232" s="15"/>
      <c r="PKU4232" s="15"/>
      <c r="PKV4232" s="15"/>
      <c r="PKW4232" s="203" t="s">
        <v>3938</v>
      </c>
      <c r="PKX4232" s="162">
        <v>1</v>
      </c>
      <c r="PKY4232" s="204">
        <v>754.9</v>
      </c>
      <c r="PKZ4232" s="162">
        <v>2024</v>
      </c>
      <c r="PLA4232" s="188" t="s">
        <v>4570</v>
      </c>
      <c r="PLB4232" s="162" t="s">
        <v>4217</v>
      </c>
      <c r="PLC4232" s="105">
        <v>3914834.69</v>
      </c>
      <c r="PLD4232" s="196"/>
      <c r="PLE4232" s="197"/>
      <c r="PLF4232" s="196"/>
      <c r="PLG4232" s="265">
        <v>3914834.69</v>
      </c>
      <c r="PLH4232" s="198">
        <v>45364</v>
      </c>
      <c r="PLI4232" s="102">
        <v>45386</v>
      </c>
      <c r="PLJ4232" s="15"/>
      <c r="PLK4232" s="15"/>
      <c r="PLL4232" s="15"/>
      <c r="PLM4232" s="203" t="s">
        <v>3938</v>
      </c>
      <c r="PLN4232" s="162">
        <v>1</v>
      </c>
      <c r="PLO4232" s="204">
        <v>754.9</v>
      </c>
      <c r="PLP4232" s="162">
        <v>2024</v>
      </c>
      <c r="PLQ4232" s="188" t="s">
        <v>4570</v>
      </c>
      <c r="PLR4232" s="162" t="s">
        <v>4217</v>
      </c>
      <c r="PLS4232" s="105">
        <v>3914834.69</v>
      </c>
      <c r="PLT4232" s="196"/>
      <c r="PLU4232" s="197"/>
      <c r="PLV4232" s="196"/>
      <c r="PLW4232" s="265">
        <v>3914834.69</v>
      </c>
      <c r="PLX4232" s="198">
        <v>45364</v>
      </c>
      <c r="PLY4232" s="102">
        <v>45386</v>
      </c>
      <c r="PLZ4232" s="15"/>
      <c r="PMA4232" s="15"/>
      <c r="PMB4232" s="15"/>
      <c r="PMC4232" s="203" t="s">
        <v>3938</v>
      </c>
      <c r="PMD4232" s="162">
        <v>1</v>
      </c>
      <c r="PME4232" s="204">
        <v>754.9</v>
      </c>
      <c r="PMF4232" s="162">
        <v>2024</v>
      </c>
      <c r="PMG4232" s="188" t="s">
        <v>4570</v>
      </c>
      <c r="PMH4232" s="162" t="s">
        <v>4217</v>
      </c>
      <c r="PMI4232" s="105">
        <v>3914834.69</v>
      </c>
      <c r="PMJ4232" s="196"/>
      <c r="PMK4232" s="197"/>
      <c r="PML4232" s="196"/>
      <c r="PMM4232" s="265">
        <v>3914834.69</v>
      </c>
      <c r="PMN4232" s="198">
        <v>45364</v>
      </c>
      <c r="PMO4232" s="102">
        <v>45386</v>
      </c>
      <c r="PMP4232" s="15"/>
      <c r="PMQ4232" s="15"/>
      <c r="PMR4232" s="15"/>
      <c r="PMS4232" s="203" t="s">
        <v>3938</v>
      </c>
      <c r="PMT4232" s="162">
        <v>1</v>
      </c>
      <c r="PMU4232" s="204">
        <v>754.9</v>
      </c>
      <c r="PMV4232" s="162">
        <v>2024</v>
      </c>
      <c r="PMW4232" s="188" t="s">
        <v>4570</v>
      </c>
      <c r="PMX4232" s="162" t="s">
        <v>4217</v>
      </c>
      <c r="PMY4232" s="105">
        <v>3914834.69</v>
      </c>
      <c r="PMZ4232" s="196"/>
      <c r="PNA4232" s="197"/>
      <c r="PNB4232" s="196"/>
      <c r="PNC4232" s="265">
        <v>3914834.69</v>
      </c>
      <c r="PND4232" s="198">
        <v>45364</v>
      </c>
      <c r="PNE4232" s="102">
        <v>45386</v>
      </c>
      <c r="PNF4232" s="15"/>
      <c r="PNG4232" s="15"/>
      <c r="PNH4232" s="15"/>
      <c r="PNI4232" s="203" t="s">
        <v>3938</v>
      </c>
      <c r="PNJ4232" s="162">
        <v>1</v>
      </c>
      <c r="PNK4232" s="204">
        <v>754.9</v>
      </c>
      <c r="PNL4232" s="162">
        <v>2024</v>
      </c>
      <c r="PNM4232" s="188" t="s">
        <v>4570</v>
      </c>
      <c r="PNN4232" s="162" t="s">
        <v>4217</v>
      </c>
      <c r="PNO4232" s="105">
        <v>3914834.69</v>
      </c>
      <c r="PNP4232" s="196"/>
      <c r="PNQ4232" s="197"/>
      <c r="PNR4232" s="196"/>
      <c r="PNS4232" s="265">
        <v>3914834.69</v>
      </c>
      <c r="PNT4232" s="198">
        <v>45364</v>
      </c>
      <c r="PNU4232" s="102">
        <v>45386</v>
      </c>
      <c r="PNV4232" s="15"/>
      <c r="PNW4232" s="15"/>
      <c r="PNX4232" s="15"/>
      <c r="PNY4232" s="203" t="s">
        <v>3938</v>
      </c>
      <c r="PNZ4232" s="162">
        <v>1</v>
      </c>
      <c r="POA4232" s="204">
        <v>754.9</v>
      </c>
      <c r="POB4232" s="162">
        <v>2024</v>
      </c>
      <c r="POC4232" s="188" t="s">
        <v>4570</v>
      </c>
      <c r="POD4232" s="162" t="s">
        <v>4217</v>
      </c>
      <c r="POE4232" s="105">
        <v>3914834.69</v>
      </c>
      <c r="POF4232" s="196"/>
      <c r="POG4232" s="197"/>
      <c r="POH4232" s="196"/>
      <c r="POI4232" s="265">
        <v>3914834.69</v>
      </c>
      <c r="POJ4232" s="198">
        <v>45364</v>
      </c>
      <c r="POK4232" s="102">
        <v>45386</v>
      </c>
      <c r="POL4232" s="15"/>
      <c r="POM4232" s="15"/>
      <c r="PON4232" s="15"/>
      <c r="POO4232" s="203" t="s">
        <v>3938</v>
      </c>
      <c r="POP4232" s="162">
        <v>1</v>
      </c>
      <c r="POQ4232" s="204">
        <v>754.9</v>
      </c>
      <c r="POR4232" s="162">
        <v>2024</v>
      </c>
      <c r="POS4232" s="188" t="s">
        <v>4570</v>
      </c>
      <c r="POT4232" s="162" t="s">
        <v>4217</v>
      </c>
      <c r="POU4232" s="105">
        <v>3914834.69</v>
      </c>
      <c r="POV4232" s="196"/>
      <c r="POW4232" s="197"/>
      <c r="POX4232" s="196"/>
      <c r="POY4232" s="265">
        <v>3914834.69</v>
      </c>
      <c r="POZ4232" s="198">
        <v>45364</v>
      </c>
      <c r="PPA4232" s="102">
        <v>45386</v>
      </c>
      <c r="PPB4232" s="15"/>
      <c r="PPC4232" s="15"/>
      <c r="PPD4232" s="15"/>
      <c r="PPE4232" s="203" t="s">
        <v>3938</v>
      </c>
      <c r="PPF4232" s="162">
        <v>1</v>
      </c>
      <c r="PPG4232" s="204">
        <v>754.9</v>
      </c>
      <c r="PPH4232" s="162">
        <v>2024</v>
      </c>
      <c r="PPI4232" s="188" t="s">
        <v>4570</v>
      </c>
      <c r="PPJ4232" s="162" t="s">
        <v>4217</v>
      </c>
      <c r="PPK4232" s="105">
        <v>3914834.69</v>
      </c>
      <c r="PPL4232" s="196"/>
      <c r="PPM4232" s="197"/>
      <c r="PPN4232" s="196"/>
      <c r="PPO4232" s="265">
        <v>3914834.69</v>
      </c>
      <c r="PPP4232" s="198">
        <v>45364</v>
      </c>
      <c r="PPQ4232" s="102">
        <v>45386</v>
      </c>
      <c r="PPR4232" s="15"/>
      <c r="PPS4232" s="15"/>
      <c r="PPT4232" s="15"/>
      <c r="PPU4232" s="203" t="s">
        <v>3938</v>
      </c>
      <c r="PPV4232" s="162">
        <v>1</v>
      </c>
      <c r="PPW4232" s="204">
        <v>754.9</v>
      </c>
      <c r="PPX4232" s="162">
        <v>2024</v>
      </c>
      <c r="PPY4232" s="188" t="s">
        <v>4570</v>
      </c>
      <c r="PPZ4232" s="162" t="s">
        <v>4217</v>
      </c>
      <c r="PQA4232" s="105">
        <v>3914834.69</v>
      </c>
      <c r="PQB4232" s="196"/>
      <c r="PQC4232" s="197"/>
      <c r="PQD4232" s="196"/>
      <c r="PQE4232" s="265">
        <v>3914834.69</v>
      </c>
      <c r="PQF4232" s="198">
        <v>45364</v>
      </c>
      <c r="PQG4232" s="102">
        <v>45386</v>
      </c>
      <c r="PQH4232" s="15"/>
      <c r="PQI4232" s="15"/>
      <c r="PQJ4232" s="15"/>
      <c r="PQK4232" s="203" t="s">
        <v>3938</v>
      </c>
      <c r="PQL4232" s="162">
        <v>1</v>
      </c>
      <c r="PQM4232" s="204">
        <v>754.9</v>
      </c>
      <c r="PQN4232" s="162">
        <v>2024</v>
      </c>
      <c r="PQO4232" s="188" t="s">
        <v>4570</v>
      </c>
      <c r="PQP4232" s="162" t="s">
        <v>4217</v>
      </c>
      <c r="PQQ4232" s="105">
        <v>3914834.69</v>
      </c>
      <c r="PQR4232" s="196"/>
      <c r="PQS4232" s="197"/>
      <c r="PQT4232" s="196"/>
      <c r="PQU4232" s="265">
        <v>3914834.69</v>
      </c>
      <c r="PQV4232" s="198">
        <v>45364</v>
      </c>
      <c r="PQW4232" s="102">
        <v>45386</v>
      </c>
      <c r="PQX4232" s="15"/>
      <c r="PQY4232" s="15"/>
      <c r="PQZ4232" s="15"/>
      <c r="PRA4232" s="203" t="s">
        <v>3938</v>
      </c>
      <c r="PRB4232" s="162">
        <v>1</v>
      </c>
      <c r="PRC4232" s="204">
        <v>754.9</v>
      </c>
      <c r="PRD4232" s="162">
        <v>2024</v>
      </c>
      <c r="PRE4232" s="188" t="s">
        <v>4570</v>
      </c>
      <c r="PRF4232" s="162" t="s">
        <v>4217</v>
      </c>
      <c r="PRG4232" s="105">
        <v>3914834.69</v>
      </c>
      <c r="PRH4232" s="196"/>
      <c r="PRI4232" s="197"/>
      <c r="PRJ4232" s="196"/>
      <c r="PRK4232" s="265">
        <v>3914834.69</v>
      </c>
      <c r="PRL4232" s="198">
        <v>45364</v>
      </c>
      <c r="PRM4232" s="102">
        <v>45386</v>
      </c>
      <c r="PRN4232" s="15"/>
      <c r="PRO4232" s="15"/>
      <c r="PRP4232" s="15"/>
      <c r="PRQ4232" s="203" t="s">
        <v>3938</v>
      </c>
      <c r="PRR4232" s="162">
        <v>1</v>
      </c>
      <c r="PRS4232" s="204">
        <v>754.9</v>
      </c>
      <c r="PRT4232" s="162">
        <v>2024</v>
      </c>
      <c r="PRU4232" s="188" t="s">
        <v>4570</v>
      </c>
      <c r="PRV4232" s="162" t="s">
        <v>4217</v>
      </c>
      <c r="PRW4232" s="105">
        <v>3914834.69</v>
      </c>
      <c r="PRX4232" s="196"/>
      <c r="PRY4232" s="197"/>
      <c r="PRZ4232" s="196"/>
      <c r="PSA4232" s="265">
        <v>3914834.69</v>
      </c>
      <c r="PSB4232" s="198">
        <v>45364</v>
      </c>
      <c r="PSC4232" s="102">
        <v>45386</v>
      </c>
      <c r="PSD4232" s="15"/>
      <c r="PSE4232" s="15"/>
      <c r="PSF4232" s="15"/>
      <c r="PSG4232" s="203" t="s">
        <v>3938</v>
      </c>
      <c r="PSH4232" s="162">
        <v>1</v>
      </c>
      <c r="PSI4232" s="204">
        <v>754.9</v>
      </c>
      <c r="PSJ4232" s="162">
        <v>2024</v>
      </c>
      <c r="PSK4232" s="188" t="s">
        <v>4570</v>
      </c>
      <c r="PSL4232" s="162" t="s">
        <v>4217</v>
      </c>
      <c r="PSM4232" s="105">
        <v>3914834.69</v>
      </c>
      <c r="PSN4232" s="196"/>
      <c r="PSO4232" s="197"/>
      <c r="PSP4232" s="196"/>
      <c r="PSQ4232" s="265">
        <v>3914834.69</v>
      </c>
      <c r="PSR4232" s="198">
        <v>45364</v>
      </c>
      <c r="PSS4232" s="102">
        <v>45386</v>
      </c>
      <c r="PST4232" s="15"/>
      <c r="PSU4232" s="15"/>
      <c r="PSV4232" s="15"/>
      <c r="PSW4232" s="203" t="s">
        <v>3938</v>
      </c>
      <c r="PSX4232" s="162">
        <v>1</v>
      </c>
      <c r="PSY4232" s="204">
        <v>754.9</v>
      </c>
      <c r="PSZ4232" s="162">
        <v>2024</v>
      </c>
      <c r="PTA4232" s="188" t="s">
        <v>4570</v>
      </c>
      <c r="PTB4232" s="162" t="s">
        <v>4217</v>
      </c>
      <c r="PTC4232" s="105">
        <v>3914834.69</v>
      </c>
      <c r="PTD4232" s="196"/>
      <c r="PTE4232" s="197"/>
      <c r="PTF4232" s="196"/>
      <c r="PTG4232" s="265">
        <v>3914834.69</v>
      </c>
      <c r="PTH4232" s="198">
        <v>45364</v>
      </c>
      <c r="PTI4232" s="102">
        <v>45386</v>
      </c>
      <c r="PTJ4232" s="15"/>
      <c r="PTK4232" s="15"/>
      <c r="PTL4232" s="15"/>
      <c r="PTM4232" s="203" t="s">
        <v>3938</v>
      </c>
      <c r="PTN4232" s="162">
        <v>1</v>
      </c>
      <c r="PTO4232" s="204">
        <v>754.9</v>
      </c>
      <c r="PTP4232" s="162">
        <v>2024</v>
      </c>
      <c r="PTQ4232" s="188" t="s">
        <v>4570</v>
      </c>
      <c r="PTR4232" s="162" t="s">
        <v>4217</v>
      </c>
      <c r="PTS4232" s="105">
        <v>3914834.69</v>
      </c>
      <c r="PTT4232" s="196"/>
      <c r="PTU4232" s="197"/>
      <c r="PTV4232" s="196"/>
      <c r="PTW4232" s="265">
        <v>3914834.69</v>
      </c>
      <c r="PTX4232" s="198">
        <v>45364</v>
      </c>
      <c r="PTY4232" s="102">
        <v>45386</v>
      </c>
      <c r="PTZ4232" s="15"/>
      <c r="PUA4232" s="15"/>
      <c r="PUB4232" s="15"/>
      <c r="PUC4232" s="203" t="s">
        <v>3938</v>
      </c>
      <c r="PUD4232" s="162">
        <v>1</v>
      </c>
      <c r="PUE4232" s="204">
        <v>754.9</v>
      </c>
      <c r="PUF4232" s="162">
        <v>2024</v>
      </c>
      <c r="PUG4232" s="188" t="s">
        <v>4570</v>
      </c>
      <c r="PUH4232" s="162" t="s">
        <v>4217</v>
      </c>
      <c r="PUI4232" s="105">
        <v>3914834.69</v>
      </c>
      <c r="PUJ4232" s="196"/>
      <c r="PUK4232" s="197"/>
      <c r="PUL4232" s="196"/>
      <c r="PUM4232" s="265">
        <v>3914834.69</v>
      </c>
      <c r="PUN4232" s="198">
        <v>45364</v>
      </c>
      <c r="PUO4232" s="102">
        <v>45386</v>
      </c>
      <c r="PUP4232" s="15"/>
      <c r="PUQ4232" s="15"/>
      <c r="PUR4232" s="15"/>
      <c r="PUS4232" s="203" t="s">
        <v>3938</v>
      </c>
      <c r="PUT4232" s="162">
        <v>1</v>
      </c>
      <c r="PUU4232" s="204">
        <v>754.9</v>
      </c>
      <c r="PUV4232" s="162">
        <v>2024</v>
      </c>
      <c r="PUW4232" s="188" t="s">
        <v>4570</v>
      </c>
      <c r="PUX4232" s="162" t="s">
        <v>4217</v>
      </c>
      <c r="PUY4232" s="105">
        <v>3914834.69</v>
      </c>
      <c r="PUZ4232" s="196"/>
      <c r="PVA4232" s="197"/>
      <c r="PVB4232" s="196"/>
      <c r="PVC4232" s="265">
        <v>3914834.69</v>
      </c>
      <c r="PVD4232" s="198">
        <v>45364</v>
      </c>
      <c r="PVE4232" s="102">
        <v>45386</v>
      </c>
      <c r="PVF4232" s="15"/>
      <c r="PVG4232" s="15"/>
      <c r="PVH4232" s="15"/>
      <c r="PVI4232" s="203" t="s">
        <v>3938</v>
      </c>
      <c r="PVJ4232" s="162">
        <v>1</v>
      </c>
      <c r="PVK4232" s="204">
        <v>754.9</v>
      </c>
      <c r="PVL4232" s="162">
        <v>2024</v>
      </c>
      <c r="PVM4232" s="188" t="s">
        <v>4570</v>
      </c>
      <c r="PVN4232" s="162" t="s">
        <v>4217</v>
      </c>
      <c r="PVO4232" s="105">
        <v>3914834.69</v>
      </c>
      <c r="PVP4232" s="196"/>
      <c r="PVQ4232" s="197"/>
      <c r="PVR4232" s="196"/>
      <c r="PVS4232" s="265">
        <v>3914834.69</v>
      </c>
      <c r="PVT4232" s="198">
        <v>45364</v>
      </c>
      <c r="PVU4232" s="102">
        <v>45386</v>
      </c>
      <c r="PVV4232" s="15"/>
      <c r="PVW4232" s="15"/>
      <c r="PVX4232" s="15"/>
      <c r="PVY4232" s="203" t="s">
        <v>3938</v>
      </c>
      <c r="PVZ4232" s="162">
        <v>1</v>
      </c>
      <c r="PWA4232" s="204">
        <v>754.9</v>
      </c>
      <c r="PWB4232" s="162">
        <v>2024</v>
      </c>
      <c r="PWC4232" s="188" t="s">
        <v>4570</v>
      </c>
      <c r="PWD4232" s="162" t="s">
        <v>4217</v>
      </c>
      <c r="PWE4232" s="105">
        <v>3914834.69</v>
      </c>
      <c r="PWF4232" s="196"/>
      <c r="PWG4232" s="197"/>
      <c r="PWH4232" s="196"/>
      <c r="PWI4232" s="265">
        <v>3914834.69</v>
      </c>
      <c r="PWJ4232" s="198">
        <v>45364</v>
      </c>
      <c r="PWK4232" s="102">
        <v>45386</v>
      </c>
      <c r="PWL4232" s="15"/>
      <c r="PWM4232" s="15"/>
      <c r="PWN4232" s="15"/>
      <c r="PWO4232" s="203" t="s">
        <v>3938</v>
      </c>
      <c r="PWP4232" s="162">
        <v>1</v>
      </c>
      <c r="PWQ4232" s="204">
        <v>754.9</v>
      </c>
      <c r="PWR4232" s="162">
        <v>2024</v>
      </c>
      <c r="PWS4232" s="188" t="s">
        <v>4570</v>
      </c>
      <c r="PWT4232" s="162" t="s">
        <v>4217</v>
      </c>
      <c r="PWU4232" s="105">
        <v>3914834.69</v>
      </c>
      <c r="PWV4232" s="196"/>
      <c r="PWW4232" s="197"/>
      <c r="PWX4232" s="196"/>
      <c r="PWY4232" s="265">
        <v>3914834.69</v>
      </c>
      <c r="PWZ4232" s="198">
        <v>45364</v>
      </c>
      <c r="PXA4232" s="102">
        <v>45386</v>
      </c>
      <c r="PXB4232" s="15"/>
      <c r="PXC4232" s="15"/>
      <c r="PXD4232" s="15"/>
      <c r="PXE4232" s="203" t="s">
        <v>3938</v>
      </c>
      <c r="PXF4232" s="162">
        <v>1</v>
      </c>
      <c r="PXG4232" s="204">
        <v>754.9</v>
      </c>
      <c r="PXH4232" s="162">
        <v>2024</v>
      </c>
      <c r="PXI4232" s="188" t="s">
        <v>4570</v>
      </c>
      <c r="PXJ4232" s="162" t="s">
        <v>4217</v>
      </c>
      <c r="PXK4232" s="105">
        <v>3914834.69</v>
      </c>
      <c r="PXL4232" s="196"/>
      <c r="PXM4232" s="197"/>
      <c r="PXN4232" s="196"/>
      <c r="PXO4232" s="265">
        <v>3914834.69</v>
      </c>
      <c r="PXP4232" s="198">
        <v>45364</v>
      </c>
      <c r="PXQ4232" s="102">
        <v>45386</v>
      </c>
      <c r="PXR4232" s="15"/>
      <c r="PXS4232" s="15"/>
      <c r="PXT4232" s="15"/>
      <c r="PXU4232" s="203" t="s">
        <v>3938</v>
      </c>
      <c r="PXV4232" s="162">
        <v>1</v>
      </c>
      <c r="PXW4232" s="204">
        <v>754.9</v>
      </c>
      <c r="PXX4232" s="162">
        <v>2024</v>
      </c>
      <c r="PXY4232" s="188" t="s">
        <v>4570</v>
      </c>
      <c r="PXZ4232" s="162" t="s">
        <v>4217</v>
      </c>
      <c r="PYA4232" s="105">
        <v>3914834.69</v>
      </c>
      <c r="PYB4232" s="196"/>
      <c r="PYC4232" s="197"/>
      <c r="PYD4232" s="196"/>
      <c r="PYE4232" s="265">
        <v>3914834.69</v>
      </c>
      <c r="PYF4232" s="198">
        <v>45364</v>
      </c>
      <c r="PYG4232" s="102">
        <v>45386</v>
      </c>
      <c r="PYH4232" s="15"/>
      <c r="PYI4232" s="15"/>
      <c r="PYJ4232" s="15"/>
      <c r="PYK4232" s="203" t="s">
        <v>3938</v>
      </c>
      <c r="PYL4232" s="162">
        <v>1</v>
      </c>
      <c r="PYM4232" s="204">
        <v>754.9</v>
      </c>
      <c r="PYN4232" s="162">
        <v>2024</v>
      </c>
      <c r="PYO4232" s="188" t="s">
        <v>4570</v>
      </c>
      <c r="PYP4232" s="162" t="s">
        <v>4217</v>
      </c>
      <c r="PYQ4232" s="105">
        <v>3914834.69</v>
      </c>
      <c r="PYR4232" s="196"/>
      <c r="PYS4232" s="197"/>
      <c r="PYT4232" s="196"/>
      <c r="PYU4232" s="265">
        <v>3914834.69</v>
      </c>
      <c r="PYV4232" s="198">
        <v>45364</v>
      </c>
      <c r="PYW4232" s="102">
        <v>45386</v>
      </c>
      <c r="PYX4232" s="15"/>
      <c r="PYY4232" s="15"/>
      <c r="PYZ4232" s="15"/>
      <c r="PZA4232" s="203" t="s">
        <v>3938</v>
      </c>
      <c r="PZB4232" s="162">
        <v>1</v>
      </c>
      <c r="PZC4232" s="204">
        <v>754.9</v>
      </c>
      <c r="PZD4232" s="162">
        <v>2024</v>
      </c>
      <c r="PZE4232" s="188" t="s">
        <v>4570</v>
      </c>
      <c r="PZF4232" s="162" t="s">
        <v>4217</v>
      </c>
      <c r="PZG4232" s="105">
        <v>3914834.69</v>
      </c>
      <c r="PZH4232" s="196"/>
      <c r="PZI4232" s="197"/>
      <c r="PZJ4232" s="196"/>
      <c r="PZK4232" s="265">
        <v>3914834.69</v>
      </c>
      <c r="PZL4232" s="198">
        <v>45364</v>
      </c>
      <c r="PZM4232" s="102">
        <v>45386</v>
      </c>
      <c r="PZN4232" s="15"/>
      <c r="PZO4232" s="15"/>
      <c r="PZP4232" s="15"/>
      <c r="PZQ4232" s="203" t="s">
        <v>3938</v>
      </c>
      <c r="PZR4232" s="162">
        <v>1</v>
      </c>
      <c r="PZS4232" s="204">
        <v>754.9</v>
      </c>
      <c r="PZT4232" s="162">
        <v>2024</v>
      </c>
      <c r="PZU4232" s="188" t="s">
        <v>4570</v>
      </c>
      <c r="PZV4232" s="162" t="s">
        <v>4217</v>
      </c>
      <c r="PZW4232" s="105">
        <v>3914834.69</v>
      </c>
      <c r="PZX4232" s="196"/>
      <c r="PZY4232" s="197"/>
      <c r="PZZ4232" s="196"/>
      <c r="QAA4232" s="265">
        <v>3914834.69</v>
      </c>
      <c r="QAB4232" s="198">
        <v>45364</v>
      </c>
      <c r="QAC4232" s="102">
        <v>45386</v>
      </c>
      <c r="QAD4232" s="15"/>
      <c r="QAE4232" s="15"/>
      <c r="QAF4232" s="15"/>
      <c r="QAG4232" s="203" t="s">
        <v>3938</v>
      </c>
      <c r="QAH4232" s="162">
        <v>1</v>
      </c>
      <c r="QAI4232" s="204">
        <v>754.9</v>
      </c>
      <c r="QAJ4232" s="162">
        <v>2024</v>
      </c>
      <c r="QAK4232" s="188" t="s">
        <v>4570</v>
      </c>
      <c r="QAL4232" s="162" t="s">
        <v>4217</v>
      </c>
      <c r="QAM4232" s="105">
        <v>3914834.69</v>
      </c>
      <c r="QAN4232" s="196"/>
      <c r="QAO4232" s="197"/>
      <c r="QAP4232" s="196"/>
      <c r="QAQ4232" s="265">
        <v>3914834.69</v>
      </c>
      <c r="QAR4232" s="198">
        <v>45364</v>
      </c>
      <c r="QAS4232" s="102">
        <v>45386</v>
      </c>
      <c r="QAT4232" s="15"/>
      <c r="QAU4232" s="15"/>
      <c r="QAV4232" s="15"/>
      <c r="QAW4232" s="203" t="s">
        <v>3938</v>
      </c>
      <c r="QAX4232" s="162">
        <v>1</v>
      </c>
      <c r="QAY4232" s="204">
        <v>754.9</v>
      </c>
      <c r="QAZ4232" s="162">
        <v>2024</v>
      </c>
      <c r="QBA4232" s="188" t="s">
        <v>4570</v>
      </c>
      <c r="QBB4232" s="162" t="s">
        <v>4217</v>
      </c>
      <c r="QBC4232" s="105">
        <v>3914834.69</v>
      </c>
      <c r="QBD4232" s="196"/>
      <c r="QBE4232" s="197"/>
      <c r="QBF4232" s="196"/>
      <c r="QBG4232" s="265">
        <v>3914834.69</v>
      </c>
      <c r="QBH4232" s="198">
        <v>45364</v>
      </c>
      <c r="QBI4232" s="102">
        <v>45386</v>
      </c>
      <c r="QBJ4232" s="15"/>
      <c r="QBK4232" s="15"/>
      <c r="QBL4232" s="15"/>
      <c r="QBM4232" s="203" t="s">
        <v>3938</v>
      </c>
      <c r="QBN4232" s="162">
        <v>1</v>
      </c>
      <c r="QBO4232" s="204">
        <v>754.9</v>
      </c>
      <c r="QBP4232" s="162">
        <v>2024</v>
      </c>
      <c r="QBQ4232" s="188" t="s">
        <v>4570</v>
      </c>
      <c r="QBR4232" s="162" t="s">
        <v>4217</v>
      </c>
      <c r="QBS4232" s="105">
        <v>3914834.69</v>
      </c>
      <c r="QBT4232" s="196"/>
      <c r="QBU4232" s="197"/>
      <c r="QBV4232" s="196"/>
      <c r="QBW4232" s="265">
        <v>3914834.69</v>
      </c>
      <c r="QBX4232" s="198">
        <v>45364</v>
      </c>
      <c r="QBY4232" s="102">
        <v>45386</v>
      </c>
      <c r="QBZ4232" s="15"/>
      <c r="QCA4232" s="15"/>
      <c r="QCB4232" s="15"/>
      <c r="QCC4232" s="203" t="s">
        <v>3938</v>
      </c>
      <c r="QCD4232" s="162">
        <v>1</v>
      </c>
      <c r="QCE4232" s="204">
        <v>754.9</v>
      </c>
      <c r="QCF4232" s="162">
        <v>2024</v>
      </c>
      <c r="QCG4232" s="188" t="s">
        <v>4570</v>
      </c>
      <c r="QCH4232" s="162" t="s">
        <v>4217</v>
      </c>
      <c r="QCI4232" s="105">
        <v>3914834.69</v>
      </c>
      <c r="QCJ4232" s="196"/>
      <c r="QCK4232" s="197"/>
      <c r="QCL4232" s="196"/>
      <c r="QCM4232" s="265">
        <v>3914834.69</v>
      </c>
      <c r="QCN4232" s="198">
        <v>45364</v>
      </c>
      <c r="QCO4232" s="102">
        <v>45386</v>
      </c>
      <c r="QCP4232" s="15"/>
      <c r="QCQ4232" s="15"/>
      <c r="QCR4232" s="15"/>
      <c r="QCS4232" s="203" t="s">
        <v>3938</v>
      </c>
      <c r="QCT4232" s="162">
        <v>1</v>
      </c>
      <c r="QCU4232" s="204">
        <v>754.9</v>
      </c>
      <c r="QCV4232" s="162">
        <v>2024</v>
      </c>
      <c r="QCW4232" s="188" t="s">
        <v>4570</v>
      </c>
      <c r="QCX4232" s="162" t="s">
        <v>4217</v>
      </c>
      <c r="QCY4232" s="105">
        <v>3914834.69</v>
      </c>
      <c r="QCZ4232" s="196"/>
      <c r="QDA4232" s="197"/>
      <c r="QDB4232" s="196"/>
      <c r="QDC4232" s="265">
        <v>3914834.69</v>
      </c>
      <c r="QDD4232" s="198">
        <v>45364</v>
      </c>
      <c r="QDE4232" s="102">
        <v>45386</v>
      </c>
      <c r="QDF4232" s="15"/>
      <c r="QDG4232" s="15"/>
      <c r="QDH4232" s="15"/>
      <c r="QDI4232" s="203" t="s">
        <v>3938</v>
      </c>
      <c r="QDJ4232" s="162">
        <v>1</v>
      </c>
      <c r="QDK4232" s="204">
        <v>754.9</v>
      </c>
      <c r="QDL4232" s="162">
        <v>2024</v>
      </c>
      <c r="QDM4232" s="188" t="s">
        <v>4570</v>
      </c>
      <c r="QDN4232" s="162" t="s">
        <v>4217</v>
      </c>
      <c r="QDO4232" s="105">
        <v>3914834.69</v>
      </c>
      <c r="QDP4232" s="196"/>
      <c r="QDQ4232" s="197"/>
      <c r="QDR4232" s="196"/>
      <c r="QDS4232" s="265">
        <v>3914834.69</v>
      </c>
      <c r="QDT4232" s="198">
        <v>45364</v>
      </c>
      <c r="QDU4232" s="102">
        <v>45386</v>
      </c>
      <c r="QDV4232" s="15"/>
      <c r="QDW4232" s="15"/>
      <c r="QDX4232" s="15"/>
      <c r="QDY4232" s="203" t="s">
        <v>3938</v>
      </c>
      <c r="QDZ4232" s="162">
        <v>1</v>
      </c>
      <c r="QEA4232" s="204">
        <v>754.9</v>
      </c>
      <c r="QEB4232" s="162">
        <v>2024</v>
      </c>
      <c r="QEC4232" s="188" t="s">
        <v>4570</v>
      </c>
      <c r="QED4232" s="162" t="s">
        <v>4217</v>
      </c>
      <c r="QEE4232" s="105">
        <v>3914834.69</v>
      </c>
      <c r="QEF4232" s="196"/>
      <c r="QEG4232" s="197"/>
      <c r="QEH4232" s="196"/>
      <c r="QEI4232" s="265">
        <v>3914834.69</v>
      </c>
      <c r="QEJ4232" s="198">
        <v>45364</v>
      </c>
      <c r="QEK4232" s="102">
        <v>45386</v>
      </c>
      <c r="QEL4232" s="15"/>
      <c r="QEM4232" s="15"/>
      <c r="QEN4232" s="15"/>
      <c r="QEO4232" s="203" t="s">
        <v>3938</v>
      </c>
      <c r="QEP4232" s="162">
        <v>1</v>
      </c>
      <c r="QEQ4232" s="204">
        <v>754.9</v>
      </c>
      <c r="QER4232" s="162">
        <v>2024</v>
      </c>
      <c r="QES4232" s="188" t="s">
        <v>4570</v>
      </c>
      <c r="QET4232" s="162" t="s">
        <v>4217</v>
      </c>
      <c r="QEU4232" s="105">
        <v>3914834.69</v>
      </c>
      <c r="QEV4232" s="196"/>
      <c r="QEW4232" s="197"/>
      <c r="QEX4232" s="196"/>
      <c r="QEY4232" s="265">
        <v>3914834.69</v>
      </c>
      <c r="QEZ4232" s="198">
        <v>45364</v>
      </c>
      <c r="QFA4232" s="102">
        <v>45386</v>
      </c>
      <c r="QFB4232" s="15"/>
      <c r="QFC4232" s="15"/>
      <c r="QFD4232" s="15"/>
      <c r="QFE4232" s="203" t="s">
        <v>3938</v>
      </c>
      <c r="QFF4232" s="162">
        <v>1</v>
      </c>
      <c r="QFG4232" s="204">
        <v>754.9</v>
      </c>
      <c r="QFH4232" s="162">
        <v>2024</v>
      </c>
      <c r="QFI4232" s="188" t="s">
        <v>4570</v>
      </c>
      <c r="QFJ4232" s="162" t="s">
        <v>4217</v>
      </c>
      <c r="QFK4232" s="105">
        <v>3914834.69</v>
      </c>
      <c r="QFL4232" s="196"/>
      <c r="QFM4232" s="197"/>
      <c r="QFN4232" s="196"/>
      <c r="QFO4232" s="265">
        <v>3914834.69</v>
      </c>
      <c r="QFP4232" s="198">
        <v>45364</v>
      </c>
      <c r="QFQ4232" s="102">
        <v>45386</v>
      </c>
      <c r="QFR4232" s="15"/>
      <c r="QFS4232" s="15"/>
      <c r="QFT4232" s="15"/>
      <c r="QFU4232" s="203" t="s">
        <v>3938</v>
      </c>
      <c r="QFV4232" s="162">
        <v>1</v>
      </c>
      <c r="QFW4232" s="204">
        <v>754.9</v>
      </c>
      <c r="QFX4232" s="162">
        <v>2024</v>
      </c>
      <c r="QFY4232" s="188" t="s">
        <v>4570</v>
      </c>
      <c r="QFZ4232" s="162" t="s">
        <v>4217</v>
      </c>
      <c r="QGA4232" s="105">
        <v>3914834.69</v>
      </c>
      <c r="QGB4232" s="196"/>
      <c r="QGC4232" s="197"/>
      <c r="QGD4232" s="196"/>
      <c r="QGE4232" s="265">
        <v>3914834.69</v>
      </c>
      <c r="QGF4232" s="198">
        <v>45364</v>
      </c>
      <c r="QGG4232" s="102">
        <v>45386</v>
      </c>
      <c r="QGH4232" s="15"/>
      <c r="QGI4232" s="15"/>
      <c r="QGJ4232" s="15"/>
      <c r="QGK4232" s="203" t="s">
        <v>3938</v>
      </c>
      <c r="QGL4232" s="162">
        <v>1</v>
      </c>
      <c r="QGM4232" s="204">
        <v>754.9</v>
      </c>
      <c r="QGN4232" s="162">
        <v>2024</v>
      </c>
      <c r="QGO4232" s="188" t="s">
        <v>4570</v>
      </c>
      <c r="QGP4232" s="162" t="s">
        <v>4217</v>
      </c>
      <c r="QGQ4232" s="105">
        <v>3914834.69</v>
      </c>
      <c r="QGR4232" s="196"/>
      <c r="QGS4232" s="197"/>
      <c r="QGT4232" s="196"/>
      <c r="QGU4232" s="265">
        <v>3914834.69</v>
      </c>
      <c r="QGV4232" s="198">
        <v>45364</v>
      </c>
      <c r="QGW4232" s="102">
        <v>45386</v>
      </c>
      <c r="QGX4232" s="15"/>
      <c r="QGY4232" s="15"/>
      <c r="QGZ4232" s="15"/>
      <c r="QHA4232" s="203" t="s">
        <v>3938</v>
      </c>
      <c r="QHB4232" s="162">
        <v>1</v>
      </c>
      <c r="QHC4232" s="204">
        <v>754.9</v>
      </c>
      <c r="QHD4232" s="162">
        <v>2024</v>
      </c>
      <c r="QHE4232" s="188" t="s">
        <v>4570</v>
      </c>
      <c r="QHF4232" s="162" t="s">
        <v>4217</v>
      </c>
      <c r="QHG4232" s="105">
        <v>3914834.69</v>
      </c>
      <c r="QHH4232" s="196"/>
      <c r="QHI4232" s="197"/>
      <c r="QHJ4232" s="196"/>
      <c r="QHK4232" s="265">
        <v>3914834.69</v>
      </c>
      <c r="QHL4232" s="198">
        <v>45364</v>
      </c>
      <c r="QHM4232" s="102">
        <v>45386</v>
      </c>
      <c r="QHN4232" s="15"/>
      <c r="QHO4232" s="15"/>
      <c r="QHP4232" s="15"/>
      <c r="QHQ4232" s="203" t="s">
        <v>3938</v>
      </c>
      <c r="QHR4232" s="162">
        <v>1</v>
      </c>
      <c r="QHS4232" s="204">
        <v>754.9</v>
      </c>
      <c r="QHT4232" s="162">
        <v>2024</v>
      </c>
      <c r="QHU4232" s="188" t="s">
        <v>4570</v>
      </c>
      <c r="QHV4232" s="162" t="s">
        <v>4217</v>
      </c>
      <c r="QHW4232" s="105">
        <v>3914834.69</v>
      </c>
      <c r="QHX4232" s="196"/>
      <c r="QHY4232" s="197"/>
      <c r="QHZ4232" s="196"/>
      <c r="QIA4232" s="265">
        <v>3914834.69</v>
      </c>
      <c r="QIB4232" s="198">
        <v>45364</v>
      </c>
      <c r="QIC4232" s="102">
        <v>45386</v>
      </c>
      <c r="QID4232" s="15"/>
      <c r="QIE4232" s="15"/>
      <c r="QIF4232" s="15"/>
      <c r="QIG4232" s="203" t="s">
        <v>3938</v>
      </c>
      <c r="QIH4232" s="162">
        <v>1</v>
      </c>
      <c r="QII4232" s="204">
        <v>754.9</v>
      </c>
      <c r="QIJ4232" s="162">
        <v>2024</v>
      </c>
      <c r="QIK4232" s="188" t="s">
        <v>4570</v>
      </c>
      <c r="QIL4232" s="162" t="s">
        <v>4217</v>
      </c>
      <c r="QIM4232" s="105">
        <v>3914834.69</v>
      </c>
      <c r="QIN4232" s="196"/>
      <c r="QIO4232" s="197"/>
      <c r="QIP4232" s="196"/>
      <c r="QIQ4232" s="265">
        <v>3914834.69</v>
      </c>
      <c r="QIR4232" s="198">
        <v>45364</v>
      </c>
      <c r="QIS4232" s="102">
        <v>45386</v>
      </c>
      <c r="QIT4232" s="15"/>
      <c r="QIU4232" s="15"/>
      <c r="QIV4232" s="15"/>
      <c r="QIW4232" s="203" t="s">
        <v>3938</v>
      </c>
      <c r="QIX4232" s="162">
        <v>1</v>
      </c>
      <c r="QIY4232" s="204">
        <v>754.9</v>
      </c>
      <c r="QIZ4232" s="162">
        <v>2024</v>
      </c>
      <c r="QJA4232" s="188" t="s">
        <v>4570</v>
      </c>
      <c r="QJB4232" s="162" t="s">
        <v>4217</v>
      </c>
      <c r="QJC4232" s="105">
        <v>3914834.69</v>
      </c>
      <c r="QJD4232" s="196"/>
      <c r="QJE4232" s="197"/>
      <c r="QJF4232" s="196"/>
      <c r="QJG4232" s="265">
        <v>3914834.69</v>
      </c>
      <c r="QJH4232" s="198">
        <v>45364</v>
      </c>
      <c r="QJI4232" s="102">
        <v>45386</v>
      </c>
      <c r="QJJ4232" s="15"/>
      <c r="QJK4232" s="15"/>
      <c r="QJL4232" s="15"/>
      <c r="QJM4232" s="203" t="s">
        <v>3938</v>
      </c>
      <c r="QJN4232" s="162">
        <v>1</v>
      </c>
      <c r="QJO4232" s="204">
        <v>754.9</v>
      </c>
      <c r="QJP4232" s="162">
        <v>2024</v>
      </c>
      <c r="QJQ4232" s="188" t="s">
        <v>4570</v>
      </c>
      <c r="QJR4232" s="162" t="s">
        <v>4217</v>
      </c>
      <c r="QJS4232" s="105">
        <v>3914834.69</v>
      </c>
      <c r="QJT4232" s="196"/>
      <c r="QJU4232" s="197"/>
      <c r="QJV4232" s="196"/>
      <c r="QJW4232" s="265">
        <v>3914834.69</v>
      </c>
      <c r="QJX4232" s="198">
        <v>45364</v>
      </c>
      <c r="QJY4232" s="102">
        <v>45386</v>
      </c>
      <c r="QJZ4232" s="15"/>
      <c r="QKA4232" s="15"/>
      <c r="QKB4232" s="15"/>
      <c r="QKC4232" s="203" t="s">
        <v>3938</v>
      </c>
      <c r="QKD4232" s="162">
        <v>1</v>
      </c>
      <c r="QKE4232" s="204">
        <v>754.9</v>
      </c>
      <c r="QKF4232" s="162">
        <v>2024</v>
      </c>
      <c r="QKG4232" s="188" t="s">
        <v>4570</v>
      </c>
      <c r="QKH4232" s="162" t="s">
        <v>4217</v>
      </c>
      <c r="QKI4232" s="105">
        <v>3914834.69</v>
      </c>
      <c r="QKJ4232" s="196"/>
      <c r="QKK4232" s="197"/>
      <c r="QKL4232" s="196"/>
      <c r="QKM4232" s="265">
        <v>3914834.69</v>
      </c>
      <c r="QKN4232" s="198">
        <v>45364</v>
      </c>
      <c r="QKO4232" s="102">
        <v>45386</v>
      </c>
      <c r="QKP4232" s="15"/>
      <c r="QKQ4232" s="15"/>
      <c r="QKR4232" s="15"/>
      <c r="QKS4232" s="203" t="s">
        <v>3938</v>
      </c>
      <c r="QKT4232" s="162">
        <v>1</v>
      </c>
      <c r="QKU4232" s="204">
        <v>754.9</v>
      </c>
      <c r="QKV4232" s="162">
        <v>2024</v>
      </c>
      <c r="QKW4232" s="188" t="s">
        <v>4570</v>
      </c>
      <c r="QKX4232" s="162" t="s">
        <v>4217</v>
      </c>
      <c r="QKY4232" s="105">
        <v>3914834.69</v>
      </c>
      <c r="QKZ4232" s="196"/>
      <c r="QLA4232" s="197"/>
      <c r="QLB4232" s="196"/>
      <c r="QLC4232" s="265">
        <v>3914834.69</v>
      </c>
      <c r="QLD4232" s="198">
        <v>45364</v>
      </c>
      <c r="QLE4232" s="102">
        <v>45386</v>
      </c>
      <c r="QLF4232" s="15"/>
      <c r="QLG4232" s="15"/>
      <c r="QLH4232" s="15"/>
      <c r="QLI4232" s="203" t="s">
        <v>3938</v>
      </c>
      <c r="QLJ4232" s="162">
        <v>1</v>
      </c>
      <c r="QLK4232" s="204">
        <v>754.9</v>
      </c>
      <c r="QLL4232" s="162">
        <v>2024</v>
      </c>
      <c r="QLM4232" s="188" t="s">
        <v>4570</v>
      </c>
      <c r="QLN4232" s="162" t="s">
        <v>4217</v>
      </c>
      <c r="QLO4232" s="105">
        <v>3914834.69</v>
      </c>
      <c r="QLP4232" s="196"/>
      <c r="QLQ4232" s="197"/>
      <c r="QLR4232" s="196"/>
      <c r="QLS4232" s="265">
        <v>3914834.69</v>
      </c>
      <c r="QLT4232" s="198">
        <v>45364</v>
      </c>
      <c r="QLU4232" s="102">
        <v>45386</v>
      </c>
      <c r="QLV4232" s="15"/>
      <c r="QLW4232" s="15"/>
      <c r="QLX4232" s="15"/>
      <c r="QLY4232" s="203" t="s">
        <v>3938</v>
      </c>
      <c r="QLZ4232" s="162">
        <v>1</v>
      </c>
      <c r="QMA4232" s="204">
        <v>754.9</v>
      </c>
      <c r="QMB4232" s="162">
        <v>2024</v>
      </c>
      <c r="QMC4232" s="188" t="s">
        <v>4570</v>
      </c>
      <c r="QMD4232" s="162" t="s">
        <v>4217</v>
      </c>
      <c r="QME4232" s="105">
        <v>3914834.69</v>
      </c>
      <c r="QMF4232" s="196"/>
      <c r="QMG4232" s="197"/>
      <c r="QMH4232" s="196"/>
      <c r="QMI4232" s="265">
        <v>3914834.69</v>
      </c>
      <c r="QMJ4232" s="198">
        <v>45364</v>
      </c>
      <c r="QMK4232" s="102">
        <v>45386</v>
      </c>
      <c r="QML4232" s="15"/>
      <c r="QMM4232" s="15"/>
      <c r="QMN4232" s="15"/>
      <c r="QMO4232" s="203" t="s">
        <v>3938</v>
      </c>
      <c r="QMP4232" s="162">
        <v>1</v>
      </c>
      <c r="QMQ4232" s="204">
        <v>754.9</v>
      </c>
      <c r="QMR4232" s="162">
        <v>2024</v>
      </c>
      <c r="QMS4232" s="188" t="s">
        <v>4570</v>
      </c>
      <c r="QMT4232" s="162" t="s">
        <v>4217</v>
      </c>
      <c r="QMU4232" s="105">
        <v>3914834.69</v>
      </c>
      <c r="QMV4232" s="196"/>
      <c r="QMW4232" s="197"/>
      <c r="QMX4232" s="196"/>
      <c r="QMY4232" s="265">
        <v>3914834.69</v>
      </c>
      <c r="QMZ4232" s="198">
        <v>45364</v>
      </c>
      <c r="QNA4232" s="102">
        <v>45386</v>
      </c>
      <c r="QNB4232" s="15"/>
      <c r="QNC4232" s="15"/>
      <c r="QND4232" s="15"/>
      <c r="QNE4232" s="203" t="s">
        <v>3938</v>
      </c>
      <c r="QNF4232" s="162">
        <v>1</v>
      </c>
      <c r="QNG4232" s="204">
        <v>754.9</v>
      </c>
      <c r="QNH4232" s="162">
        <v>2024</v>
      </c>
      <c r="QNI4232" s="188" t="s">
        <v>4570</v>
      </c>
      <c r="QNJ4232" s="162" t="s">
        <v>4217</v>
      </c>
      <c r="QNK4232" s="105">
        <v>3914834.69</v>
      </c>
      <c r="QNL4232" s="196"/>
      <c r="QNM4232" s="197"/>
      <c r="QNN4232" s="196"/>
      <c r="QNO4232" s="265">
        <v>3914834.69</v>
      </c>
      <c r="QNP4232" s="198">
        <v>45364</v>
      </c>
      <c r="QNQ4232" s="102">
        <v>45386</v>
      </c>
      <c r="QNR4232" s="15"/>
      <c r="QNS4232" s="15"/>
      <c r="QNT4232" s="15"/>
      <c r="QNU4232" s="203" t="s">
        <v>3938</v>
      </c>
      <c r="QNV4232" s="162">
        <v>1</v>
      </c>
      <c r="QNW4232" s="204">
        <v>754.9</v>
      </c>
      <c r="QNX4232" s="162">
        <v>2024</v>
      </c>
      <c r="QNY4232" s="188" t="s">
        <v>4570</v>
      </c>
      <c r="QNZ4232" s="162" t="s">
        <v>4217</v>
      </c>
      <c r="QOA4232" s="105">
        <v>3914834.69</v>
      </c>
      <c r="QOB4232" s="196"/>
      <c r="QOC4232" s="197"/>
      <c r="QOD4232" s="196"/>
      <c r="QOE4232" s="265">
        <v>3914834.69</v>
      </c>
      <c r="QOF4232" s="198">
        <v>45364</v>
      </c>
      <c r="QOG4232" s="102">
        <v>45386</v>
      </c>
      <c r="QOH4232" s="15"/>
      <c r="QOI4232" s="15"/>
      <c r="QOJ4232" s="15"/>
      <c r="QOK4232" s="203" t="s">
        <v>3938</v>
      </c>
      <c r="QOL4232" s="162">
        <v>1</v>
      </c>
      <c r="QOM4232" s="204">
        <v>754.9</v>
      </c>
      <c r="QON4232" s="162">
        <v>2024</v>
      </c>
      <c r="QOO4232" s="188" t="s">
        <v>4570</v>
      </c>
      <c r="QOP4232" s="162" t="s">
        <v>4217</v>
      </c>
      <c r="QOQ4232" s="105">
        <v>3914834.69</v>
      </c>
      <c r="QOR4232" s="196"/>
      <c r="QOS4232" s="197"/>
      <c r="QOT4232" s="196"/>
      <c r="QOU4232" s="265">
        <v>3914834.69</v>
      </c>
      <c r="QOV4232" s="198">
        <v>45364</v>
      </c>
      <c r="QOW4232" s="102">
        <v>45386</v>
      </c>
      <c r="QOX4232" s="15"/>
      <c r="QOY4232" s="15"/>
      <c r="QOZ4232" s="15"/>
      <c r="QPA4232" s="203" t="s">
        <v>3938</v>
      </c>
      <c r="QPB4232" s="162">
        <v>1</v>
      </c>
      <c r="QPC4232" s="204">
        <v>754.9</v>
      </c>
      <c r="QPD4232" s="162">
        <v>2024</v>
      </c>
      <c r="QPE4232" s="188" t="s">
        <v>4570</v>
      </c>
      <c r="QPF4232" s="162" t="s">
        <v>4217</v>
      </c>
      <c r="QPG4232" s="105">
        <v>3914834.69</v>
      </c>
      <c r="QPH4232" s="196"/>
      <c r="QPI4232" s="197"/>
      <c r="QPJ4232" s="196"/>
      <c r="QPK4232" s="265">
        <v>3914834.69</v>
      </c>
      <c r="QPL4232" s="198">
        <v>45364</v>
      </c>
      <c r="QPM4232" s="102">
        <v>45386</v>
      </c>
      <c r="QPN4232" s="15"/>
      <c r="QPO4232" s="15"/>
      <c r="QPP4232" s="15"/>
      <c r="QPQ4232" s="203" t="s">
        <v>3938</v>
      </c>
      <c r="QPR4232" s="162">
        <v>1</v>
      </c>
      <c r="QPS4232" s="204">
        <v>754.9</v>
      </c>
      <c r="QPT4232" s="162">
        <v>2024</v>
      </c>
      <c r="QPU4232" s="188" t="s">
        <v>4570</v>
      </c>
      <c r="QPV4232" s="162" t="s">
        <v>4217</v>
      </c>
      <c r="QPW4232" s="105">
        <v>3914834.69</v>
      </c>
      <c r="QPX4232" s="196"/>
      <c r="QPY4232" s="197"/>
      <c r="QPZ4232" s="196"/>
      <c r="QQA4232" s="265">
        <v>3914834.69</v>
      </c>
      <c r="QQB4232" s="198">
        <v>45364</v>
      </c>
      <c r="QQC4232" s="102">
        <v>45386</v>
      </c>
      <c r="QQD4232" s="15"/>
      <c r="QQE4232" s="15"/>
      <c r="QQF4232" s="15"/>
      <c r="QQG4232" s="203" t="s">
        <v>3938</v>
      </c>
      <c r="QQH4232" s="162">
        <v>1</v>
      </c>
      <c r="QQI4232" s="204">
        <v>754.9</v>
      </c>
      <c r="QQJ4232" s="162">
        <v>2024</v>
      </c>
      <c r="QQK4232" s="188" t="s">
        <v>4570</v>
      </c>
      <c r="QQL4232" s="162" t="s">
        <v>4217</v>
      </c>
      <c r="QQM4232" s="105">
        <v>3914834.69</v>
      </c>
      <c r="QQN4232" s="196"/>
      <c r="QQO4232" s="197"/>
      <c r="QQP4232" s="196"/>
      <c r="QQQ4232" s="265">
        <v>3914834.69</v>
      </c>
      <c r="QQR4232" s="198">
        <v>45364</v>
      </c>
      <c r="QQS4232" s="102">
        <v>45386</v>
      </c>
      <c r="QQT4232" s="15"/>
      <c r="QQU4232" s="15"/>
      <c r="QQV4232" s="15"/>
      <c r="QQW4232" s="203" t="s">
        <v>3938</v>
      </c>
      <c r="QQX4232" s="162">
        <v>1</v>
      </c>
      <c r="QQY4232" s="204">
        <v>754.9</v>
      </c>
      <c r="QQZ4232" s="162">
        <v>2024</v>
      </c>
      <c r="QRA4232" s="188" t="s">
        <v>4570</v>
      </c>
      <c r="QRB4232" s="162" t="s">
        <v>4217</v>
      </c>
      <c r="QRC4232" s="105">
        <v>3914834.69</v>
      </c>
      <c r="QRD4232" s="196"/>
      <c r="QRE4232" s="197"/>
      <c r="QRF4232" s="196"/>
      <c r="QRG4232" s="265">
        <v>3914834.69</v>
      </c>
      <c r="QRH4232" s="198">
        <v>45364</v>
      </c>
      <c r="QRI4232" s="102">
        <v>45386</v>
      </c>
      <c r="QRJ4232" s="15"/>
      <c r="QRK4232" s="15"/>
      <c r="QRL4232" s="15"/>
      <c r="QRM4232" s="203" t="s">
        <v>3938</v>
      </c>
      <c r="QRN4232" s="162">
        <v>1</v>
      </c>
      <c r="QRO4232" s="204">
        <v>754.9</v>
      </c>
      <c r="QRP4232" s="162">
        <v>2024</v>
      </c>
      <c r="QRQ4232" s="188" t="s">
        <v>4570</v>
      </c>
      <c r="QRR4232" s="162" t="s">
        <v>4217</v>
      </c>
      <c r="QRS4232" s="105">
        <v>3914834.69</v>
      </c>
      <c r="QRT4232" s="196"/>
      <c r="QRU4232" s="197"/>
      <c r="QRV4232" s="196"/>
      <c r="QRW4232" s="265">
        <v>3914834.69</v>
      </c>
      <c r="QRX4232" s="198">
        <v>45364</v>
      </c>
      <c r="QRY4232" s="102">
        <v>45386</v>
      </c>
      <c r="QRZ4232" s="15"/>
      <c r="QSA4232" s="15"/>
      <c r="QSB4232" s="15"/>
      <c r="QSC4232" s="203" t="s">
        <v>3938</v>
      </c>
      <c r="QSD4232" s="162">
        <v>1</v>
      </c>
      <c r="QSE4232" s="204">
        <v>754.9</v>
      </c>
      <c r="QSF4232" s="162">
        <v>2024</v>
      </c>
      <c r="QSG4232" s="188" t="s">
        <v>4570</v>
      </c>
      <c r="QSH4232" s="162" t="s">
        <v>4217</v>
      </c>
      <c r="QSI4232" s="105">
        <v>3914834.69</v>
      </c>
      <c r="QSJ4232" s="196"/>
      <c r="QSK4232" s="197"/>
      <c r="QSL4232" s="196"/>
      <c r="QSM4232" s="265">
        <v>3914834.69</v>
      </c>
      <c r="QSN4232" s="198">
        <v>45364</v>
      </c>
      <c r="QSO4232" s="102">
        <v>45386</v>
      </c>
      <c r="QSP4232" s="15"/>
      <c r="QSQ4232" s="15"/>
      <c r="QSR4232" s="15"/>
      <c r="QSS4232" s="203" t="s">
        <v>3938</v>
      </c>
      <c r="QST4232" s="162">
        <v>1</v>
      </c>
      <c r="QSU4232" s="204">
        <v>754.9</v>
      </c>
      <c r="QSV4232" s="162">
        <v>2024</v>
      </c>
      <c r="QSW4232" s="188" t="s">
        <v>4570</v>
      </c>
      <c r="QSX4232" s="162" t="s">
        <v>4217</v>
      </c>
      <c r="QSY4232" s="105">
        <v>3914834.69</v>
      </c>
      <c r="QSZ4232" s="196"/>
      <c r="QTA4232" s="197"/>
      <c r="QTB4232" s="196"/>
      <c r="QTC4232" s="265">
        <v>3914834.69</v>
      </c>
      <c r="QTD4232" s="198">
        <v>45364</v>
      </c>
      <c r="QTE4232" s="102">
        <v>45386</v>
      </c>
      <c r="QTF4232" s="15"/>
      <c r="QTG4232" s="15"/>
      <c r="QTH4232" s="15"/>
      <c r="QTI4232" s="203" t="s">
        <v>3938</v>
      </c>
      <c r="QTJ4232" s="162">
        <v>1</v>
      </c>
      <c r="QTK4232" s="204">
        <v>754.9</v>
      </c>
      <c r="QTL4232" s="162">
        <v>2024</v>
      </c>
      <c r="QTM4232" s="188" t="s">
        <v>4570</v>
      </c>
      <c r="QTN4232" s="162" t="s">
        <v>4217</v>
      </c>
      <c r="QTO4232" s="105">
        <v>3914834.69</v>
      </c>
      <c r="QTP4232" s="196"/>
      <c r="QTQ4232" s="197"/>
      <c r="QTR4232" s="196"/>
      <c r="QTS4232" s="265">
        <v>3914834.69</v>
      </c>
      <c r="QTT4232" s="198">
        <v>45364</v>
      </c>
      <c r="QTU4232" s="102">
        <v>45386</v>
      </c>
      <c r="QTV4232" s="15"/>
      <c r="QTW4232" s="15"/>
      <c r="QTX4232" s="15"/>
      <c r="QTY4232" s="203" t="s">
        <v>3938</v>
      </c>
      <c r="QTZ4232" s="162">
        <v>1</v>
      </c>
      <c r="QUA4232" s="204">
        <v>754.9</v>
      </c>
      <c r="QUB4232" s="162">
        <v>2024</v>
      </c>
      <c r="QUC4232" s="188" t="s">
        <v>4570</v>
      </c>
      <c r="QUD4232" s="162" t="s">
        <v>4217</v>
      </c>
      <c r="QUE4232" s="105">
        <v>3914834.69</v>
      </c>
      <c r="QUF4232" s="196"/>
      <c r="QUG4232" s="197"/>
      <c r="QUH4232" s="196"/>
      <c r="QUI4232" s="265">
        <v>3914834.69</v>
      </c>
      <c r="QUJ4232" s="198">
        <v>45364</v>
      </c>
      <c r="QUK4232" s="102">
        <v>45386</v>
      </c>
      <c r="QUL4232" s="15"/>
      <c r="QUM4232" s="15"/>
      <c r="QUN4232" s="15"/>
      <c r="QUO4232" s="203" t="s">
        <v>3938</v>
      </c>
      <c r="QUP4232" s="162">
        <v>1</v>
      </c>
      <c r="QUQ4232" s="204">
        <v>754.9</v>
      </c>
      <c r="QUR4232" s="162">
        <v>2024</v>
      </c>
      <c r="QUS4232" s="188" t="s">
        <v>4570</v>
      </c>
      <c r="QUT4232" s="162" t="s">
        <v>4217</v>
      </c>
      <c r="QUU4232" s="105">
        <v>3914834.69</v>
      </c>
      <c r="QUV4232" s="196"/>
      <c r="QUW4232" s="197"/>
      <c r="QUX4232" s="196"/>
      <c r="QUY4232" s="265">
        <v>3914834.69</v>
      </c>
      <c r="QUZ4232" s="198">
        <v>45364</v>
      </c>
      <c r="QVA4232" s="102">
        <v>45386</v>
      </c>
      <c r="QVB4232" s="15"/>
      <c r="QVC4232" s="15"/>
      <c r="QVD4232" s="15"/>
      <c r="QVE4232" s="203" t="s">
        <v>3938</v>
      </c>
      <c r="QVF4232" s="162">
        <v>1</v>
      </c>
      <c r="QVG4232" s="204">
        <v>754.9</v>
      </c>
      <c r="QVH4232" s="162">
        <v>2024</v>
      </c>
      <c r="QVI4232" s="188" t="s">
        <v>4570</v>
      </c>
      <c r="QVJ4232" s="162" t="s">
        <v>4217</v>
      </c>
      <c r="QVK4232" s="105">
        <v>3914834.69</v>
      </c>
      <c r="QVL4232" s="196"/>
      <c r="QVM4232" s="197"/>
      <c r="QVN4232" s="196"/>
      <c r="QVO4232" s="265">
        <v>3914834.69</v>
      </c>
      <c r="QVP4232" s="198">
        <v>45364</v>
      </c>
      <c r="QVQ4232" s="102">
        <v>45386</v>
      </c>
      <c r="QVR4232" s="15"/>
      <c r="QVS4232" s="15"/>
      <c r="QVT4232" s="15"/>
      <c r="QVU4232" s="203" t="s">
        <v>3938</v>
      </c>
      <c r="QVV4232" s="162">
        <v>1</v>
      </c>
      <c r="QVW4232" s="204">
        <v>754.9</v>
      </c>
      <c r="QVX4232" s="162">
        <v>2024</v>
      </c>
      <c r="QVY4232" s="188" t="s">
        <v>4570</v>
      </c>
      <c r="QVZ4232" s="162" t="s">
        <v>4217</v>
      </c>
      <c r="QWA4232" s="105">
        <v>3914834.69</v>
      </c>
      <c r="QWB4232" s="196"/>
      <c r="QWC4232" s="197"/>
      <c r="QWD4232" s="196"/>
      <c r="QWE4232" s="265">
        <v>3914834.69</v>
      </c>
      <c r="QWF4232" s="198">
        <v>45364</v>
      </c>
      <c r="QWG4232" s="102">
        <v>45386</v>
      </c>
      <c r="QWH4232" s="15"/>
      <c r="QWI4232" s="15"/>
      <c r="QWJ4232" s="15"/>
      <c r="QWK4232" s="203" t="s">
        <v>3938</v>
      </c>
      <c r="QWL4232" s="162">
        <v>1</v>
      </c>
      <c r="QWM4232" s="204">
        <v>754.9</v>
      </c>
      <c r="QWN4232" s="162">
        <v>2024</v>
      </c>
      <c r="QWO4232" s="188" t="s">
        <v>4570</v>
      </c>
      <c r="QWP4232" s="162" t="s">
        <v>4217</v>
      </c>
      <c r="QWQ4232" s="105">
        <v>3914834.69</v>
      </c>
      <c r="QWR4232" s="196"/>
      <c r="QWS4232" s="197"/>
      <c r="QWT4232" s="196"/>
      <c r="QWU4232" s="265">
        <v>3914834.69</v>
      </c>
      <c r="QWV4232" s="198">
        <v>45364</v>
      </c>
      <c r="QWW4232" s="102">
        <v>45386</v>
      </c>
      <c r="QWX4232" s="15"/>
      <c r="QWY4232" s="15"/>
      <c r="QWZ4232" s="15"/>
      <c r="QXA4232" s="203" t="s">
        <v>3938</v>
      </c>
      <c r="QXB4232" s="162">
        <v>1</v>
      </c>
      <c r="QXC4232" s="204">
        <v>754.9</v>
      </c>
      <c r="QXD4232" s="162">
        <v>2024</v>
      </c>
      <c r="QXE4232" s="188" t="s">
        <v>4570</v>
      </c>
      <c r="QXF4232" s="162" t="s">
        <v>4217</v>
      </c>
      <c r="QXG4232" s="105">
        <v>3914834.69</v>
      </c>
      <c r="QXH4232" s="196"/>
      <c r="QXI4232" s="197"/>
      <c r="QXJ4232" s="196"/>
      <c r="QXK4232" s="265">
        <v>3914834.69</v>
      </c>
      <c r="QXL4232" s="198">
        <v>45364</v>
      </c>
      <c r="QXM4232" s="102">
        <v>45386</v>
      </c>
      <c r="QXN4232" s="15"/>
      <c r="QXO4232" s="15"/>
      <c r="QXP4232" s="15"/>
      <c r="QXQ4232" s="203" t="s">
        <v>3938</v>
      </c>
      <c r="QXR4232" s="162">
        <v>1</v>
      </c>
      <c r="QXS4232" s="204">
        <v>754.9</v>
      </c>
      <c r="QXT4232" s="162">
        <v>2024</v>
      </c>
      <c r="QXU4232" s="188" t="s">
        <v>4570</v>
      </c>
      <c r="QXV4232" s="162" t="s">
        <v>4217</v>
      </c>
      <c r="QXW4232" s="105">
        <v>3914834.69</v>
      </c>
      <c r="QXX4232" s="196"/>
      <c r="QXY4232" s="197"/>
      <c r="QXZ4232" s="196"/>
      <c r="QYA4232" s="265">
        <v>3914834.69</v>
      </c>
      <c r="QYB4232" s="198">
        <v>45364</v>
      </c>
      <c r="QYC4232" s="102">
        <v>45386</v>
      </c>
      <c r="QYD4232" s="15"/>
      <c r="QYE4232" s="15"/>
      <c r="QYF4232" s="15"/>
      <c r="QYG4232" s="203" t="s">
        <v>3938</v>
      </c>
      <c r="QYH4232" s="162">
        <v>1</v>
      </c>
      <c r="QYI4232" s="204">
        <v>754.9</v>
      </c>
      <c r="QYJ4232" s="162">
        <v>2024</v>
      </c>
      <c r="QYK4232" s="188" t="s">
        <v>4570</v>
      </c>
      <c r="QYL4232" s="162" t="s">
        <v>4217</v>
      </c>
      <c r="QYM4232" s="105">
        <v>3914834.69</v>
      </c>
      <c r="QYN4232" s="196"/>
      <c r="QYO4232" s="197"/>
      <c r="QYP4232" s="196"/>
      <c r="QYQ4232" s="265">
        <v>3914834.69</v>
      </c>
      <c r="QYR4232" s="198">
        <v>45364</v>
      </c>
      <c r="QYS4232" s="102">
        <v>45386</v>
      </c>
      <c r="QYT4232" s="15"/>
      <c r="QYU4232" s="15"/>
      <c r="QYV4232" s="15"/>
      <c r="QYW4232" s="203" t="s">
        <v>3938</v>
      </c>
      <c r="QYX4232" s="162">
        <v>1</v>
      </c>
      <c r="QYY4232" s="204">
        <v>754.9</v>
      </c>
      <c r="QYZ4232" s="162">
        <v>2024</v>
      </c>
      <c r="QZA4232" s="188" t="s">
        <v>4570</v>
      </c>
      <c r="QZB4232" s="162" t="s">
        <v>4217</v>
      </c>
      <c r="QZC4232" s="105">
        <v>3914834.69</v>
      </c>
      <c r="QZD4232" s="196"/>
      <c r="QZE4232" s="197"/>
      <c r="QZF4232" s="196"/>
      <c r="QZG4232" s="265">
        <v>3914834.69</v>
      </c>
      <c r="QZH4232" s="198">
        <v>45364</v>
      </c>
      <c r="QZI4232" s="102">
        <v>45386</v>
      </c>
      <c r="QZJ4232" s="15"/>
      <c r="QZK4232" s="15"/>
      <c r="QZL4232" s="15"/>
      <c r="QZM4232" s="203" t="s">
        <v>3938</v>
      </c>
      <c r="QZN4232" s="162">
        <v>1</v>
      </c>
      <c r="QZO4232" s="204">
        <v>754.9</v>
      </c>
      <c r="QZP4232" s="162">
        <v>2024</v>
      </c>
      <c r="QZQ4232" s="188" t="s">
        <v>4570</v>
      </c>
      <c r="QZR4232" s="162" t="s">
        <v>4217</v>
      </c>
      <c r="QZS4232" s="105">
        <v>3914834.69</v>
      </c>
      <c r="QZT4232" s="196"/>
      <c r="QZU4232" s="197"/>
      <c r="QZV4232" s="196"/>
      <c r="QZW4232" s="265">
        <v>3914834.69</v>
      </c>
      <c r="QZX4232" s="198">
        <v>45364</v>
      </c>
      <c r="QZY4232" s="102">
        <v>45386</v>
      </c>
      <c r="QZZ4232" s="15"/>
      <c r="RAA4232" s="15"/>
      <c r="RAB4232" s="15"/>
      <c r="RAC4232" s="203" t="s">
        <v>3938</v>
      </c>
      <c r="RAD4232" s="162">
        <v>1</v>
      </c>
      <c r="RAE4232" s="204">
        <v>754.9</v>
      </c>
      <c r="RAF4232" s="162">
        <v>2024</v>
      </c>
      <c r="RAG4232" s="188" t="s">
        <v>4570</v>
      </c>
      <c r="RAH4232" s="162" t="s">
        <v>4217</v>
      </c>
      <c r="RAI4232" s="105">
        <v>3914834.69</v>
      </c>
      <c r="RAJ4232" s="196"/>
      <c r="RAK4232" s="197"/>
      <c r="RAL4232" s="196"/>
      <c r="RAM4232" s="265">
        <v>3914834.69</v>
      </c>
      <c r="RAN4232" s="198">
        <v>45364</v>
      </c>
      <c r="RAO4232" s="102">
        <v>45386</v>
      </c>
      <c r="RAP4232" s="15"/>
      <c r="RAQ4232" s="15"/>
      <c r="RAR4232" s="15"/>
      <c r="RAS4232" s="203" t="s">
        <v>3938</v>
      </c>
      <c r="RAT4232" s="162">
        <v>1</v>
      </c>
      <c r="RAU4232" s="204">
        <v>754.9</v>
      </c>
      <c r="RAV4232" s="162">
        <v>2024</v>
      </c>
      <c r="RAW4232" s="188" t="s">
        <v>4570</v>
      </c>
      <c r="RAX4232" s="162" t="s">
        <v>4217</v>
      </c>
      <c r="RAY4232" s="105">
        <v>3914834.69</v>
      </c>
      <c r="RAZ4232" s="196"/>
      <c r="RBA4232" s="197"/>
      <c r="RBB4232" s="196"/>
      <c r="RBC4232" s="265">
        <v>3914834.69</v>
      </c>
      <c r="RBD4232" s="198">
        <v>45364</v>
      </c>
      <c r="RBE4232" s="102">
        <v>45386</v>
      </c>
      <c r="RBF4232" s="15"/>
      <c r="RBG4232" s="15"/>
      <c r="RBH4232" s="15"/>
      <c r="RBI4232" s="203" t="s">
        <v>3938</v>
      </c>
      <c r="RBJ4232" s="162">
        <v>1</v>
      </c>
      <c r="RBK4232" s="204">
        <v>754.9</v>
      </c>
      <c r="RBL4232" s="162">
        <v>2024</v>
      </c>
      <c r="RBM4232" s="188" t="s">
        <v>4570</v>
      </c>
      <c r="RBN4232" s="162" t="s">
        <v>4217</v>
      </c>
      <c r="RBO4232" s="105">
        <v>3914834.69</v>
      </c>
      <c r="RBP4232" s="196"/>
      <c r="RBQ4232" s="197"/>
      <c r="RBR4232" s="196"/>
      <c r="RBS4232" s="265">
        <v>3914834.69</v>
      </c>
      <c r="RBT4232" s="198">
        <v>45364</v>
      </c>
      <c r="RBU4232" s="102">
        <v>45386</v>
      </c>
      <c r="RBV4232" s="15"/>
      <c r="RBW4232" s="15"/>
      <c r="RBX4232" s="15"/>
      <c r="RBY4232" s="203" t="s">
        <v>3938</v>
      </c>
      <c r="RBZ4232" s="162">
        <v>1</v>
      </c>
      <c r="RCA4232" s="204">
        <v>754.9</v>
      </c>
      <c r="RCB4232" s="162">
        <v>2024</v>
      </c>
      <c r="RCC4232" s="188" t="s">
        <v>4570</v>
      </c>
      <c r="RCD4232" s="162" t="s">
        <v>4217</v>
      </c>
      <c r="RCE4232" s="105">
        <v>3914834.69</v>
      </c>
      <c r="RCF4232" s="196"/>
      <c r="RCG4232" s="197"/>
      <c r="RCH4232" s="196"/>
      <c r="RCI4232" s="265">
        <v>3914834.69</v>
      </c>
      <c r="RCJ4232" s="198">
        <v>45364</v>
      </c>
      <c r="RCK4232" s="102">
        <v>45386</v>
      </c>
      <c r="RCL4232" s="15"/>
      <c r="RCM4232" s="15"/>
      <c r="RCN4232" s="15"/>
      <c r="RCO4232" s="203" t="s">
        <v>3938</v>
      </c>
      <c r="RCP4232" s="162">
        <v>1</v>
      </c>
      <c r="RCQ4232" s="204">
        <v>754.9</v>
      </c>
      <c r="RCR4232" s="162">
        <v>2024</v>
      </c>
      <c r="RCS4232" s="188" t="s">
        <v>4570</v>
      </c>
      <c r="RCT4232" s="162" t="s">
        <v>4217</v>
      </c>
      <c r="RCU4232" s="105">
        <v>3914834.69</v>
      </c>
      <c r="RCV4232" s="196"/>
      <c r="RCW4232" s="197"/>
      <c r="RCX4232" s="196"/>
      <c r="RCY4232" s="265">
        <v>3914834.69</v>
      </c>
      <c r="RCZ4232" s="198">
        <v>45364</v>
      </c>
      <c r="RDA4232" s="102">
        <v>45386</v>
      </c>
      <c r="RDB4232" s="15"/>
      <c r="RDC4232" s="15"/>
      <c r="RDD4232" s="15"/>
      <c r="RDE4232" s="203" t="s">
        <v>3938</v>
      </c>
      <c r="RDF4232" s="162">
        <v>1</v>
      </c>
      <c r="RDG4232" s="204">
        <v>754.9</v>
      </c>
      <c r="RDH4232" s="162">
        <v>2024</v>
      </c>
      <c r="RDI4232" s="188" t="s">
        <v>4570</v>
      </c>
      <c r="RDJ4232" s="162" t="s">
        <v>4217</v>
      </c>
      <c r="RDK4232" s="105">
        <v>3914834.69</v>
      </c>
      <c r="RDL4232" s="196"/>
      <c r="RDM4232" s="197"/>
      <c r="RDN4232" s="196"/>
      <c r="RDO4232" s="265">
        <v>3914834.69</v>
      </c>
      <c r="RDP4232" s="198">
        <v>45364</v>
      </c>
      <c r="RDQ4232" s="102">
        <v>45386</v>
      </c>
      <c r="RDR4232" s="15"/>
      <c r="RDS4232" s="15"/>
      <c r="RDT4232" s="15"/>
      <c r="RDU4232" s="203" t="s">
        <v>3938</v>
      </c>
      <c r="RDV4232" s="162">
        <v>1</v>
      </c>
      <c r="RDW4232" s="204">
        <v>754.9</v>
      </c>
      <c r="RDX4232" s="162">
        <v>2024</v>
      </c>
      <c r="RDY4232" s="188" t="s">
        <v>4570</v>
      </c>
      <c r="RDZ4232" s="162" t="s">
        <v>4217</v>
      </c>
      <c r="REA4232" s="105">
        <v>3914834.69</v>
      </c>
      <c r="REB4232" s="196"/>
      <c r="REC4232" s="197"/>
      <c r="RED4232" s="196"/>
      <c r="REE4232" s="265">
        <v>3914834.69</v>
      </c>
      <c r="REF4232" s="198">
        <v>45364</v>
      </c>
      <c r="REG4232" s="102">
        <v>45386</v>
      </c>
      <c r="REH4232" s="15"/>
      <c r="REI4232" s="15"/>
      <c r="REJ4232" s="15"/>
      <c r="REK4232" s="203" t="s">
        <v>3938</v>
      </c>
      <c r="REL4232" s="162">
        <v>1</v>
      </c>
      <c r="REM4232" s="204">
        <v>754.9</v>
      </c>
      <c r="REN4232" s="162">
        <v>2024</v>
      </c>
      <c r="REO4232" s="188" t="s">
        <v>4570</v>
      </c>
      <c r="REP4232" s="162" t="s">
        <v>4217</v>
      </c>
      <c r="REQ4232" s="105">
        <v>3914834.69</v>
      </c>
      <c r="RER4232" s="196"/>
      <c r="RES4232" s="197"/>
      <c r="RET4232" s="196"/>
      <c r="REU4232" s="265">
        <v>3914834.69</v>
      </c>
      <c r="REV4232" s="198">
        <v>45364</v>
      </c>
      <c r="REW4232" s="102">
        <v>45386</v>
      </c>
      <c r="REX4232" s="15"/>
      <c r="REY4232" s="15"/>
      <c r="REZ4232" s="15"/>
      <c r="RFA4232" s="203" t="s">
        <v>3938</v>
      </c>
      <c r="RFB4232" s="162">
        <v>1</v>
      </c>
      <c r="RFC4232" s="204">
        <v>754.9</v>
      </c>
      <c r="RFD4232" s="162">
        <v>2024</v>
      </c>
      <c r="RFE4232" s="188" t="s">
        <v>4570</v>
      </c>
      <c r="RFF4232" s="162" t="s">
        <v>4217</v>
      </c>
      <c r="RFG4232" s="105">
        <v>3914834.69</v>
      </c>
      <c r="RFH4232" s="196"/>
      <c r="RFI4232" s="197"/>
      <c r="RFJ4232" s="196"/>
      <c r="RFK4232" s="265">
        <v>3914834.69</v>
      </c>
      <c r="RFL4232" s="198">
        <v>45364</v>
      </c>
      <c r="RFM4232" s="102">
        <v>45386</v>
      </c>
      <c r="RFN4232" s="15"/>
      <c r="RFO4232" s="15"/>
      <c r="RFP4232" s="15"/>
      <c r="RFQ4232" s="203" t="s">
        <v>3938</v>
      </c>
      <c r="RFR4232" s="162">
        <v>1</v>
      </c>
      <c r="RFS4232" s="204">
        <v>754.9</v>
      </c>
      <c r="RFT4232" s="162">
        <v>2024</v>
      </c>
      <c r="RFU4232" s="188" t="s">
        <v>4570</v>
      </c>
      <c r="RFV4232" s="162" t="s">
        <v>4217</v>
      </c>
      <c r="RFW4232" s="105">
        <v>3914834.69</v>
      </c>
      <c r="RFX4232" s="196"/>
      <c r="RFY4232" s="197"/>
      <c r="RFZ4232" s="196"/>
      <c r="RGA4232" s="265">
        <v>3914834.69</v>
      </c>
      <c r="RGB4232" s="198">
        <v>45364</v>
      </c>
      <c r="RGC4232" s="102">
        <v>45386</v>
      </c>
      <c r="RGD4232" s="15"/>
      <c r="RGE4232" s="15"/>
      <c r="RGF4232" s="15"/>
      <c r="RGG4232" s="203" t="s">
        <v>3938</v>
      </c>
      <c r="RGH4232" s="162">
        <v>1</v>
      </c>
      <c r="RGI4232" s="204">
        <v>754.9</v>
      </c>
      <c r="RGJ4232" s="162">
        <v>2024</v>
      </c>
      <c r="RGK4232" s="188" t="s">
        <v>4570</v>
      </c>
      <c r="RGL4232" s="162" t="s">
        <v>4217</v>
      </c>
      <c r="RGM4232" s="105">
        <v>3914834.69</v>
      </c>
      <c r="RGN4232" s="196"/>
      <c r="RGO4232" s="197"/>
      <c r="RGP4232" s="196"/>
      <c r="RGQ4232" s="265">
        <v>3914834.69</v>
      </c>
      <c r="RGR4232" s="198">
        <v>45364</v>
      </c>
      <c r="RGS4232" s="102">
        <v>45386</v>
      </c>
      <c r="RGT4232" s="15"/>
      <c r="RGU4232" s="15"/>
      <c r="RGV4232" s="15"/>
      <c r="RGW4232" s="203" t="s">
        <v>3938</v>
      </c>
      <c r="RGX4232" s="162">
        <v>1</v>
      </c>
      <c r="RGY4232" s="204">
        <v>754.9</v>
      </c>
      <c r="RGZ4232" s="162">
        <v>2024</v>
      </c>
      <c r="RHA4232" s="188" t="s">
        <v>4570</v>
      </c>
      <c r="RHB4232" s="162" t="s">
        <v>4217</v>
      </c>
      <c r="RHC4232" s="105">
        <v>3914834.69</v>
      </c>
      <c r="RHD4232" s="196"/>
      <c r="RHE4232" s="197"/>
      <c r="RHF4232" s="196"/>
      <c r="RHG4232" s="265">
        <v>3914834.69</v>
      </c>
      <c r="RHH4232" s="198">
        <v>45364</v>
      </c>
      <c r="RHI4232" s="102">
        <v>45386</v>
      </c>
      <c r="RHJ4232" s="15"/>
      <c r="RHK4232" s="15"/>
      <c r="RHL4232" s="15"/>
      <c r="RHM4232" s="203" t="s">
        <v>3938</v>
      </c>
      <c r="RHN4232" s="162">
        <v>1</v>
      </c>
      <c r="RHO4232" s="204">
        <v>754.9</v>
      </c>
      <c r="RHP4232" s="162">
        <v>2024</v>
      </c>
      <c r="RHQ4232" s="188" t="s">
        <v>4570</v>
      </c>
      <c r="RHR4232" s="162" t="s">
        <v>4217</v>
      </c>
      <c r="RHS4232" s="105">
        <v>3914834.69</v>
      </c>
      <c r="RHT4232" s="196"/>
      <c r="RHU4232" s="197"/>
      <c r="RHV4232" s="196"/>
      <c r="RHW4232" s="265">
        <v>3914834.69</v>
      </c>
      <c r="RHX4232" s="198">
        <v>45364</v>
      </c>
      <c r="RHY4232" s="102">
        <v>45386</v>
      </c>
      <c r="RHZ4232" s="15"/>
      <c r="RIA4232" s="15"/>
      <c r="RIB4232" s="15"/>
      <c r="RIC4232" s="203" t="s">
        <v>3938</v>
      </c>
      <c r="RID4232" s="162">
        <v>1</v>
      </c>
      <c r="RIE4232" s="204">
        <v>754.9</v>
      </c>
      <c r="RIF4232" s="162">
        <v>2024</v>
      </c>
      <c r="RIG4232" s="188" t="s">
        <v>4570</v>
      </c>
      <c r="RIH4232" s="162" t="s">
        <v>4217</v>
      </c>
      <c r="RII4232" s="105">
        <v>3914834.69</v>
      </c>
      <c r="RIJ4232" s="196"/>
      <c r="RIK4232" s="197"/>
      <c r="RIL4232" s="196"/>
      <c r="RIM4232" s="265">
        <v>3914834.69</v>
      </c>
      <c r="RIN4232" s="198">
        <v>45364</v>
      </c>
      <c r="RIO4232" s="102">
        <v>45386</v>
      </c>
      <c r="RIP4232" s="15"/>
      <c r="RIQ4232" s="15"/>
      <c r="RIR4232" s="15"/>
      <c r="RIS4232" s="203" t="s">
        <v>3938</v>
      </c>
      <c r="RIT4232" s="162">
        <v>1</v>
      </c>
      <c r="RIU4232" s="204">
        <v>754.9</v>
      </c>
      <c r="RIV4232" s="162">
        <v>2024</v>
      </c>
      <c r="RIW4232" s="188" t="s">
        <v>4570</v>
      </c>
      <c r="RIX4232" s="162" t="s">
        <v>4217</v>
      </c>
      <c r="RIY4232" s="105">
        <v>3914834.69</v>
      </c>
      <c r="RIZ4232" s="196"/>
      <c r="RJA4232" s="197"/>
      <c r="RJB4232" s="196"/>
      <c r="RJC4232" s="265">
        <v>3914834.69</v>
      </c>
      <c r="RJD4232" s="198">
        <v>45364</v>
      </c>
      <c r="RJE4232" s="102">
        <v>45386</v>
      </c>
      <c r="RJF4232" s="15"/>
      <c r="RJG4232" s="15"/>
      <c r="RJH4232" s="15"/>
      <c r="RJI4232" s="203" t="s">
        <v>3938</v>
      </c>
      <c r="RJJ4232" s="162">
        <v>1</v>
      </c>
      <c r="RJK4232" s="204">
        <v>754.9</v>
      </c>
      <c r="RJL4232" s="162">
        <v>2024</v>
      </c>
      <c r="RJM4232" s="188" t="s">
        <v>4570</v>
      </c>
      <c r="RJN4232" s="162" t="s">
        <v>4217</v>
      </c>
      <c r="RJO4232" s="105">
        <v>3914834.69</v>
      </c>
      <c r="RJP4232" s="196"/>
      <c r="RJQ4232" s="197"/>
      <c r="RJR4232" s="196"/>
      <c r="RJS4232" s="265">
        <v>3914834.69</v>
      </c>
      <c r="RJT4232" s="198">
        <v>45364</v>
      </c>
      <c r="RJU4232" s="102">
        <v>45386</v>
      </c>
      <c r="RJV4232" s="15"/>
      <c r="RJW4232" s="15"/>
      <c r="RJX4232" s="15"/>
      <c r="RJY4232" s="203" t="s">
        <v>3938</v>
      </c>
      <c r="RJZ4232" s="162">
        <v>1</v>
      </c>
      <c r="RKA4232" s="204">
        <v>754.9</v>
      </c>
      <c r="RKB4232" s="162">
        <v>2024</v>
      </c>
      <c r="RKC4232" s="188" t="s">
        <v>4570</v>
      </c>
      <c r="RKD4232" s="162" t="s">
        <v>4217</v>
      </c>
      <c r="RKE4232" s="105">
        <v>3914834.69</v>
      </c>
      <c r="RKF4232" s="196"/>
      <c r="RKG4232" s="197"/>
      <c r="RKH4232" s="196"/>
      <c r="RKI4232" s="265">
        <v>3914834.69</v>
      </c>
      <c r="RKJ4232" s="198">
        <v>45364</v>
      </c>
      <c r="RKK4232" s="102">
        <v>45386</v>
      </c>
      <c r="RKL4232" s="15"/>
      <c r="RKM4232" s="15"/>
      <c r="RKN4232" s="15"/>
      <c r="RKO4232" s="203" t="s">
        <v>3938</v>
      </c>
      <c r="RKP4232" s="162">
        <v>1</v>
      </c>
      <c r="RKQ4232" s="204">
        <v>754.9</v>
      </c>
      <c r="RKR4232" s="162">
        <v>2024</v>
      </c>
      <c r="RKS4232" s="188" t="s">
        <v>4570</v>
      </c>
      <c r="RKT4232" s="162" t="s">
        <v>4217</v>
      </c>
      <c r="RKU4232" s="105">
        <v>3914834.69</v>
      </c>
      <c r="RKV4232" s="196"/>
      <c r="RKW4232" s="197"/>
      <c r="RKX4232" s="196"/>
      <c r="RKY4232" s="265">
        <v>3914834.69</v>
      </c>
      <c r="RKZ4232" s="198">
        <v>45364</v>
      </c>
      <c r="RLA4232" s="102">
        <v>45386</v>
      </c>
      <c r="RLB4232" s="15"/>
      <c r="RLC4232" s="15"/>
      <c r="RLD4232" s="15"/>
      <c r="RLE4232" s="203" t="s">
        <v>3938</v>
      </c>
      <c r="RLF4232" s="162">
        <v>1</v>
      </c>
      <c r="RLG4232" s="204">
        <v>754.9</v>
      </c>
      <c r="RLH4232" s="162">
        <v>2024</v>
      </c>
      <c r="RLI4232" s="188" t="s">
        <v>4570</v>
      </c>
      <c r="RLJ4232" s="162" t="s">
        <v>4217</v>
      </c>
      <c r="RLK4232" s="105">
        <v>3914834.69</v>
      </c>
      <c r="RLL4232" s="196"/>
      <c r="RLM4232" s="197"/>
      <c r="RLN4232" s="196"/>
      <c r="RLO4232" s="265">
        <v>3914834.69</v>
      </c>
      <c r="RLP4232" s="198">
        <v>45364</v>
      </c>
      <c r="RLQ4232" s="102">
        <v>45386</v>
      </c>
      <c r="RLR4232" s="15"/>
      <c r="RLS4232" s="15"/>
      <c r="RLT4232" s="15"/>
      <c r="RLU4232" s="203" t="s">
        <v>3938</v>
      </c>
      <c r="RLV4232" s="162">
        <v>1</v>
      </c>
      <c r="RLW4232" s="204">
        <v>754.9</v>
      </c>
      <c r="RLX4232" s="162">
        <v>2024</v>
      </c>
      <c r="RLY4232" s="188" t="s">
        <v>4570</v>
      </c>
      <c r="RLZ4232" s="162" t="s">
        <v>4217</v>
      </c>
      <c r="RMA4232" s="105">
        <v>3914834.69</v>
      </c>
      <c r="RMB4232" s="196"/>
      <c r="RMC4232" s="197"/>
      <c r="RMD4232" s="196"/>
      <c r="RME4232" s="265">
        <v>3914834.69</v>
      </c>
      <c r="RMF4232" s="198">
        <v>45364</v>
      </c>
      <c r="RMG4232" s="102">
        <v>45386</v>
      </c>
      <c r="RMH4232" s="15"/>
      <c r="RMI4232" s="15"/>
      <c r="RMJ4232" s="15"/>
      <c r="RMK4232" s="203" t="s">
        <v>3938</v>
      </c>
      <c r="RML4232" s="162">
        <v>1</v>
      </c>
      <c r="RMM4232" s="204">
        <v>754.9</v>
      </c>
      <c r="RMN4232" s="162">
        <v>2024</v>
      </c>
      <c r="RMO4232" s="188" t="s">
        <v>4570</v>
      </c>
      <c r="RMP4232" s="162" t="s">
        <v>4217</v>
      </c>
      <c r="RMQ4232" s="105">
        <v>3914834.69</v>
      </c>
      <c r="RMR4232" s="196"/>
      <c r="RMS4232" s="197"/>
      <c r="RMT4232" s="196"/>
      <c r="RMU4232" s="265">
        <v>3914834.69</v>
      </c>
      <c r="RMV4232" s="198">
        <v>45364</v>
      </c>
      <c r="RMW4232" s="102">
        <v>45386</v>
      </c>
      <c r="RMX4232" s="15"/>
      <c r="RMY4232" s="15"/>
      <c r="RMZ4232" s="15"/>
      <c r="RNA4232" s="203" t="s">
        <v>3938</v>
      </c>
      <c r="RNB4232" s="162">
        <v>1</v>
      </c>
      <c r="RNC4232" s="204">
        <v>754.9</v>
      </c>
      <c r="RND4232" s="162">
        <v>2024</v>
      </c>
      <c r="RNE4232" s="188" t="s">
        <v>4570</v>
      </c>
      <c r="RNF4232" s="162" t="s">
        <v>4217</v>
      </c>
      <c r="RNG4232" s="105">
        <v>3914834.69</v>
      </c>
      <c r="RNH4232" s="196"/>
      <c r="RNI4232" s="197"/>
      <c r="RNJ4232" s="196"/>
      <c r="RNK4232" s="265">
        <v>3914834.69</v>
      </c>
      <c r="RNL4232" s="198">
        <v>45364</v>
      </c>
      <c r="RNM4232" s="102">
        <v>45386</v>
      </c>
      <c r="RNN4232" s="15"/>
      <c r="RNO4232" s="15"/>
      <c r="RNP4232" s="15"/>
      <c r="RNQ4232" s="203" t="s">
        <v>3938</v>
      </c>
      <c r="RNR4232" s="162">
        <v>1</v>
      </c>
      <c r="RNS4232" s="204">
        <v>754.9</v>
      </c>
      <c r="RNT4232" s="162">
        <v>2024</v>
      </c>
      <c r="RNU4232" s="188" t="s">
        <v>4570</v>
      </c>
      <c r="RNV4232" s="162" t="s">
        <v>4217</v>
      </c>
      <c r="RNW4232" s="105">
        <v>3914834.69</v>
      </c>
      <c r="RNX4232" s="196"/>
      <c r="RNY4232" s="197"/>
      <c r="RNZ4232" s="196"/>
      <c r="ROA4232" s="265">
        <v>3914834.69</v>
      </c>
      <c r="ROB4232" s="198">
        <v>45364</v>
      </c>
      <c r="ROC4232" s="102">
        <v>45386</v>
      </c>
      <c r="ROD4232" s="15"/>
      <c r="ROE4232" s="15"/>
      <c r="ROF4232" s="15"/>
      <c r="ROG4232" s="203" t="s">
        <v>3938</v>
      </c>
      <c r="ROH4232" s="162">
        <v>1</v>
      </c>
      <c r="ROI4232" s="204">
        <v>754.9</v>
      </c>
      <c r="ROJ4232" s="162">
        <v>2024</v>
      </c>
      <c r="ROK4232" s="188" t="s">
        <v>4570</v>
      </c>
      <c r="ROL4232" s="162" t="s">
        <v>4217</v>
      </c>
      <c r="ROM4232" s="105">
        <v>3914834.69</v>
      </c>
      <c r="RON4232" s="196"/>
      <c r="ROO4232" s="197"/>
      <c r="ROP4232" s="196"/>
      <c r="ROQ4232" s="265">
        <v>3914834.69</v>
      </c>
      <c r="ROR4232" s="198">
        <v>45364</v>
      </c>
      <c r="ROS4232" s="102">
        <v>45386</v>
      </c>
      <c r="ROT4232" s="15"/>
      <c r="ROU4232" s="15"/>
      <c r="ROV4232" s="15"/>
      <c r="ROW4232" s="203" t="s">
        <v>3938</v>
      </c>
      <c r="ROX4232" s="162">
        <v>1</v>
      </c>
      <c r="ROY4232" s="204">
        <v>754.9</v>
      </c>
      <c r="ROZ4232" s="162">
        <v>2024</v>
      </c>
      <c r="RPA4232" s="188" t="s">
        <v>4570</v>
      </c>
      <c r="RPB4232" s="162" t="s">
        <v>4217</v>
      </c>
      <c r="RPC4232" s="105">
        <v>3914834.69</v>
      </c>
      <c r="RPD4232" s="196"/>
      <c r="RPE4232" s="197"/>
      <c r="RPF4232" s="196"/>
      <c r="RPG4232" s="265">
        <v>3914834.69</v>
      </c>
      <c r="RPH4232" s="198">
        <v>45364</v>
      </c>
      <c r="RPI4232" s="102">
        <v>45386</v>
      </c>
      <c r="RPJ4232" s="15"/>
      <c r="RPK4232" s="15"/>
      <c r="RPL4232" s="15"/>
      <c r="RPM4232" s="203" t="s">
        <v>3938</v>
      </c>
      <c r="RPN4232" s="162">
        <v>1</v>
      </c>
      <c r="RPO4232" s="204">
        <v>754.9</v>
      </c>
      <c r="RPP4232" s="162">
        <v>2024</v>
      </c>
      <c r="RPQ4232" s="188" t="s">
        <v>4570</v>
      </c>
      <c r="RPR4232" s="162" t="s">
        <v>4217</v>
      </c>
      <c r="RPS4232" s="105">
        <v>3914834.69</v>
      </c>
      <c r="RPT4232" s="196"/>
      <c r="RPU4232" s="197"/>
      <c r="RPV4232" s="196"/>
      <c r="RPW4232" s="265">
        <v>3914834.69</v>
      </c>
      <c r="RPX4232" s="198">
        <v>45364</v>
      </c>
      <c r="RPY4232" s="102">
        <v>45386</v>
      </c>
      <c r="RPZ4232" s="15"/>
      <c r="RQA4232" s="15"/>
      <c r="RQB4232" s="15"/>
      <c r="RQC4232" s="203" t="s">
        <v>3938</v>
      </c>
      <c r="RQD4232" s="162">
        <v>1</v>
      </c>
      <c r="RQE4232" s="204">
        <v>754.9</v>
      </c>
      <c r="RQF4232" s="162">
        <v>2024</v>
      </c>
      <c r="RQG4232" s="188" t="s">
        <v>4570</v>
      </c>
      <c r="RQH4232" s="162" t="s">
        <v>4217</v>
      </c>
      <c r="RQI4232" s="105">
        <v>3914834.69</v>
      </c>
      <c r="RQJ4232" s="196"/>
      <c r="RQK4232" s="197"/>
      <c r="RQL4232" s="196"/>
      <c r="RQM4232" s="265">
        <v>3914834.69</v>
      </c>
      <c r="RQN4232" s="198">
        <v>45364</v>
      </c>
      <c r="RQO4232" s="102">
        <v>45386</v>
      </c>
      <c r="RQP4232" s="15"/>
      <c r="RQQ4232" s="15"/>
      <c r="RQR4232" s="15"/>
      <c r="RQS4232" s="203" t="s">
        <v>3938</v>
      </c>
      <c r="RQT4232" s="162">
        <v>1</v>
      </c>
      <c r="RQU4232" s="204">
        <v>754.9</v>
      </c>
      <c r="RQV4232" s="162">
        <v>2024</v>
      </c>
      <c r="RQW4232" s="188" t="s">
        <v>4570</v>
      </c>
      <c r="RQX4232" s="162" t="s">
        <v>4217</v>
      </c>
      <c r="RQY4232" s="105">
        <v>3914834.69</v>
      </c>
      <c r="RQZ4232" s="196"/>
      <c r="RRA4232" s="197"/>
      <c r="RRB4232" s="196"/>
      <c r="RRC4232" s="265">
        <v>3914834.69</v>
      </c>
      <c r="RRD4232" s="198">
        <v>45364</v>
      </c>
      <c r="RRE4232" s="102">
        <v>45386</v>
      </c>
      <c r="RRF4232" s="15"/>
      <c r="RRG4232" s="15"/>
      <c r="RRH4232" s="15"/>
      <c r="RRI4232" s="203" t="s">
        <v>3938</v>
      </c>
      <c r="RRJ4232" s="162">
        <v>1</v>
      </c>
      <c r="RRK4232" s="204">
        <v>754.9</v>
      </c>
      <c r="RRL4232" s="162">
        <v>2024</v>
      </c>
      <c r="RRM4232" s="188" t="s">
        <v>4570</v>
      </c>
      <c r="RRN4232" s="162" t="s">
        <v>4217</v>
      </c>
      <c r="RRO4232" s="105">
        <v>3914834.69</v>
      </c>
      <c r="RRP4232" s="196"/>
      <c r="RRQ4232" s="197"/>
      <c r="RRR4232" s="196"/>
      <c r="RRS4232" s="265">
        <v>3914834.69</v>
      </c>
      <c r="RRT4232" s="198">
        <v>45364</v>
      </c>
      <c r="RRU4232" s="102">
        <v>45386</v>
      </c>
      <c r="RRV4232" s="15"/>
      <c r="RRW4232" s="15"/>
      <c r="RRX4232" s="15"/>
      <c r="RRY4232" s="203" t="s">
        <v>3938</v>
      </c>
      <c r="RRZ4232" s="162">
        <v>1</v>
      </c>
      <c r="RSA4232" s="204">
        <v>754.9</v>
      </c>
      <c r="RSB4232" s="162">
        <v>2024</v>
      </c>
      <c r="RSC4232" s="188" t="s">
        <v>4570</v>
      </c>
      <c r="RSD4232" s="162" t="s">
        <v>4217</v>
      </c>
      <c r="RSE4232" s="105">
        <v>3914834.69</v>
      </c>
      <c r="RSF4232" s="196"/>
      <c r="RSG4232" s="197"/>
      <c r="RSH4232" s="196"/>
      <c r="RSI4232" s="265">
        <v>3914834.69</v>
      </c>
      <c r="RSJ4232" s="198">
        <v>45364</v>
      </c>
      <c r="RSK4232" s="102">
        <v>45386</v>
      </c>
      <c r="RSL4232" s="15"/>
      <c r="RSM4232" s="15"/>
      <c r="RSN4232" s="15"/>
      <c r="RSO4232" s="203" t="s">
        <v>3938</v>
      </c>
      <c r="RSP4232" s="162">
        <v>1</v>
      </c>
      <c r="RSQ4232" s="204">
        <v>754.9</v>
      </c>
      <c r="RSR4232" s="162">
        <v>2024</v>
      </c>
      <c r="RSS4232" s="188" t="s">
        <v>4570</v>
      </c>
      <c r="RST4232" s="162" t="s">
        <v>4217</v>
      </c>
      <c r="RSU4232" s="105">
        <v>3914834.69</v>
      </c>
      <c r="RSV4232" s="196"/>
      <c r="RSW4232" s="197"/>
      <c r="RSX4232" s="196"/>
      <c r="RSY4232" s="265">
        <v>3914834.69</v>
      </c>
      <c r="RSZ4232" s="198">
        <v>45364</v>
      </c>
      <c r="RTA4232" s="102">
        <v>45386</v>
      </c>
      <c r="RTB4232" s="15"/>
      <c r="RTC4232" s="15"/>
      <c r="RTD4232" s="15"/>
      <c r="RTE4232" s="203" t="s">
        <v>3938</v>
      </c>
      <c r="RTF4232" s="162">
        <v>1</v>
      </c>
      <c r="RTG4232" s="204">
        <v>754.9</v>
      </c>
      <c r="RTH4232" s="162">
        <v>2024</v>
      </c>
      <c r="RTI4232" s="188" t="s">
        <v>4570</v>
      </c>
      <c r="RTJ4232" s="162" t="s">
        <v>4217</v>
      </c>
      <c r="RTK4232" s="105">
        <v>3914834.69</v>
      </c>
      <c r="RTL4232" s="196"/>
      <c r="RTM4232" s="197"/>
      <c r="RTN4232" s="196"/>
      <c r="RTO4232" s="265">
        <v>3914834.69</v>
      </c>
      <c r="RTP4232" s="198">
        <v>45364</v>
      </c>
      <c r="RTQ4232" s="102">
        <v>45386</v>
      </c>
      <c r="RTR4232" s="15"/>
      <c r="RTS4232" s="15"/>
      <c r="RTT4232" s="15"/>
      <c r="RTU4232" s="203" t="s">
        <v>3938</v>
      </c>
      <c r="RTV4232" s="162">
        <v>1</v>
      </c>
      <c r="RTW4232" s="204">
        <v>754.9</v>
      </c>
      <c r="RTX4232" s="162">
        <v>2024</v>
      </c>
      <c r="RTY4232" s="188" t="s">
        <v>4570</v>
      </c>
      <c r="RTZ4232" s="162" t="s">
        <v>4217</v>
      </c>
      <c r="RUA4232" s="105">
        <v>3914834.69</v>
      </c>
      <c r="RUB4232" s="196"/>
      <c r="RUC4232" s="197"/>
      <c r="RUD4232" s="196"/>
      <c r="RUE4232" s="265">
        <v>3914834.69</v>
      </c>
      <c r="RUF4232" s="198">
        <v>45364</v>
      </c>
      <c r="RUG4232" s="102">
        <v>45386</v>
      </c>
      <c r="RUH4232" s="15"/>
      <c r="RUI4232" s="15"/>
      <c r="RUJ4232" s="15"/>
      <c r="RUK4232" s="203" t="s">
        <v>3938</v>
      </c>
      <c r="RUL4232" s="162">
        <v>1</v>
      </c>
      <c r="RUM4232" s="204">
        <v>754.9</v>
      </c>
      <c r="RUN4232" s="162">
        <v>2024</v>
      </c>
      <c r="RUO4232" s="188" t="s">
        <v>4570</v>
      </c>
      <c r="RUP4232" s="162" t="s">
        <v>4217</v>
      </c>
      <c r="RUQ4232" s="105">
        <v>3914834.69</v>
      </c>
      <c r="RUR4232" s="196"/>
      <c r="RUS4232" s="197"/>
      <c r="RUT4232" s="196"/>
      <c r="RUU4232" s="265">
        <v>3914834.69</v>
      </c>
      <c r="RUV4232" s="198">
        <v>45364</v>
      </c>
      <c r="RUW4232" s="102">
        <v>45386</v>
      </c>
      <c r="RUX4232" s="15"/>
      <c r="RUY4232" s="15"/>
      <c r="RUZ4232" s="15"/>
      <c r="RVA4232" s="203" t="s">
        <v>3938</v>
      </c>
      <c r="RVB4232" s="162">
        <v>1</v>
      </c>
      <c r="RVC4232" s="204">
        <v>754.9</v>
      </c>
      <c r="RVD4232" s="162">
        <v>2024</v>
      </c>
      <c r="RVE4232" s="188" t="s">
        <v>4570</v>
      </c>
      <c r="RVF4232" s="162" t="s">
        <v>4217</v>
      </c>
      <c r="RVG4232" s="105">
        <v>3914834.69</v>
      </c>
      <c r="RVH4232" s="196"/>
      <c r="RVI4232" s="197"/>
      <c r="RVJ4232" s="196"/>
      <c r="RVK4232" s="265">
        <v>3914834.69</v>
      </c>
      <c r="RVL4232" s="198">
        <v>45364</v>
      </c>
      <c r="RVM4232" s="102">
        <v>45386</v>
      </c>
      <c r="RVN4232" s="15"/>
      <c r="RVO4232" s="15"/>
      <c r="RVP4232" s="15"/>
      <c r="RVQ4232" s="203" t="s">
        <v>3938</v>
      </c>
      <c r="RVR4232" s="162">
        <v>1</v>
      </c>
      <c r="RVS4232" s="204">
        <v>754.9</v>
      </c>
      <c r="RVT4232" s="162">
        <v>2024</v>
      </c>
      <c r="RVU4232" s="188" t="s">
        <v>4570</v>
      </c>
      <c r="RVV4232" s="162" t="s">
        <v>4217</v>
      </c>
      <c r="RVW4232" s="105">
        <v>3914834.69</v>
      </c>
      <c r="RVX4232" s="196"/>
      <c r="RVY4232" s="197"/>
      <c r="RVZ4232" s="196"/>
      <c r="RWA4232" s="265">
        <v>3914834.69</v>
      </c>
      <c r="RWB4232" s="198">
        <v>45364</v>
      </c>
      <c r="RWC4232" s="102">
        <v>45386</v>
      </c>
      <c r="RWD4232" s="15"/>
      <c r="RWE4232" s="15"/>
      <c r="RWF4232" s="15"/>
      <c r="RWG4232" s="203" t="s">
        <v>3938</v>
      </c>
      <c r="RWH4232" s="162">
        <v>1</v>
      </c>
      <c r="RWI4232" s="204">
        <v>754.9</v>
      </c>
      <c r="RWJ4232" s="162">
        <v>2024</v>
      </c>
      <c r="RWK4232" s="188" t="s">
        <v>4570</v>
      </c>
      <c r="RWL4232" s="162" t="s">
        <v>4217</v>
      </c>
      <c r="RWM4232" s="105">
        <v>3914834.69</v>
      </c>
      <c r="RWN4232" s="196"/>
      <c r="RWO4232" s="197"/>
      <c r="RWP4232" s="196"/>
      <c r="RWQ4232" s="265">
        <v>3914834.69</v>
      </c>
      <c r="RWR4232" s="198">
        <v>45364</v>
      </c>
      <c r="RWS4232" s="102">
        <v>45386</v>
      </c>
      <c r="RWT4232" s="15"/>
      <c r="RWU4232" s="15"/>
      <c r="RWV4232" s="15"/>
      <c r="RWW4232" s="203" t="s">
        <v>3938</v>
      </c>
      <c r="RWX4232" s="162">
        <v>1</v>
      </c>
      <c r="RWY4232" s="204">
        <v>754.9</v>
      </c>
      <c r="RWZ4232" s="162">
        <v>2024</v>
      </c>
      <c r="RXA4232" s="188" t="s">
        <v>4570</v>
      </c>
      <c r="RXB4232" s="162" t="s">
        <v>4217</v>
      </c>
      <c r="RXC4232" s="105">
        <v>3914834.69</v>
      </c>
      <c r="RXD4232" s="196"/>
      <c r="RXE4232" s="197"/>
      <c r="RXF4232" s="196"/>
      <c r="RXG4232" s="265">
        <v>3914834.69</v>
      </c>
      <c r="RXH4232" s="198">
        <v>45364</v>
      </c>
      <c r="RXI4232" s="102">
        <v>45386</v>
      </c>
      <c r="RXJ4232" s="15"/>
      <c r="RXK4232" s="15"/>
      <c r="RXL4232" s="15"/>
      <c r="RXM4232" s="203" t="s">
        <v>3938</v>
      </c>
      <c r="RXN4232" s="162">
        <v>1</v>
      </c>
      <c r="RXO4232" s="204">
        <v>754.9</v>
      </c>
      <c r="RXP4232" s="162">
        <v>2024</v>
      </c>
      <c r="RXQ4232" s="188" t="s">
        <v>4570</v>
      </c>
      <c r="RXR4232" s="162" t="s">
        <v>4217</v>
      </c>
      <c r="RXS4232" s="105">
        <v>3914834.69</v>
      </c>
      <c r="RXT4232" s="196"/>
      <c r="RXU4232" s="197"/>
      <c r="RXV4232" s="196"/>
      <c r="RXW4232" s="265">
        <v>3914834.69</v>
      </c>
      <c r="RXX4232" s="198">
        <v>45364</v>
      </c>
      <c r="RXY4232" s="102">
        <v>45386</v>
      </c>
      <c r="RXZ4232" s="15"/>
      <c r="RYA4232" s="15"/>
      <c r="RYB4232" s="15"/>
      <c r="RYC4232" s="203" t="s">
        <v>3938</v>
      </c>
      <c r="RYD4232" s="162">
        <v>1</v>
      </c>
      <c r="RYE4232" s="204">
        <v>754.9</v>
      </c>
      <c r="RYF4232" s="162">
        <v>2024</v>
      </c>
      <c r="RYG4232" s="188" t="s">
        <v>4570</v>
      </c>
      <c r="RYH4232" s="162" t="s">
        <v>4217</v>
      </c>
      <c r="RYI4232" s="105">
        <v>3914834.69</v>
      </c>
      <c r="RYJ4232" s="196"/>
      <c r="RYK4232" s="197"/>
      <c r="RYL4232" s="196"/>
      <c r="RYM4232" s="265">
        <v>3914834.69</v>
      </c>
      <c r="RYN4232" s="198">
        <v>45364</v>
      </c>
      <c r="RYO4232" s="102">
        <v>45386</v>
      </c>
      <c r="RYP4232" s="15"/>
      <c r="RYQ4232" s="15"/>
      <c r="RYR4232" s="15"/>
      <c r="RYS4232" s="203" t="s">
        <v>3938</v>
      </c>
      <c r="RYT4232" s="162">
        <v>1</v>
      </c>
      <c r="RYU4232" s="204">
        <v>754.9</v>
      </c>
      <c r="RYV4232" s="162">
        <v>2024</v>
      </c>
      <c r="RYW4232" s="188" t="s">
        <v>4570</v>
      </c>
      <c r="RYX4232" s="162" t="s">
        <v>4217</v>
      </c>
      <c r="RYY4232" s="105">
        <v>3914834.69</v>
      </c>
      <c r="RYZ4232" s="196"/>
      <c r="RZA4232" s="197"/>
      <c r="RZB4232" s="196"/>
      <c r="RZC4232" s="265">
        <v>3914834.69</v>
      </c>
      <c r="RZD4232" s="198">
        <v>45364</v>
      </c>
      <c r="RZE4232" s="102">
        <v>45386</v>
      </c>
      <c r="RZF4232" s="15"/>
      <c r="RZG4232" s="15"/>
      <c r="RZH4232" s="15"/>
      <c r="RZI4232" s="203" t="s">
        <v>3938</v>
      </c>
      <c r="RZJ4232" s="162">
        <v>1</v>
      </c>
      <c r="RZK4232" s="204">
        <v>754.9</v>
      </c>
      <c r="RZL4232" s="162">
        <v>2024</v>
      </c>
      <c r="RZM4232" s="188" t="s">
        <v>4570</v>
      </c>
      <c r="RZN4232" s="162" t="s">
        <v>4217</v>
      </c>
      <c r="RZO4232" s="105">
        <v>3914834.69</v>
      </c>
      <c r="RZP4232" s="196"/>
      <c r="RZQ4232" s="197"/>
      <c r="RZR4232" s="196"/>
      <c r="RZS4232" s="265">
        <v>3914834.69</v>
      </c>
      <c r="RZT4232" s="198">
        <v>45364</v>
      </c>
      <c r="RZU4232" s="102">
        <v>45386</v>
      </c>
      <c r="RZV4232" s="15"/>
      <c r="RZW4232" s="15"/>
      <c r="RZX4232" s="15"/>
      <c r="RZY4232" s="203" t="s">
        <v>3938</v>
      </c>
      <c r="RZZ4232" s="162">
        <v>1</v>
      </c>
      <c r="SAA4232" s="204">
        <v>754.9</v>
      </c>
      <c r="SAB4232" s="162">
        <v>2024</v>
      </c>
      <c r="SAC4232" s="188" t="s">
        <v>4570</v>
      </c>
      <c r="SAD4232" s="162" t="s">
        <v>4217</v>
      </c>
      <c r="SAE4232" s="105">
        <v>3914834.69</v>
      </c>
      <c r="SAF4232" s="196"/>
      <c r="SAG4232" s="197"/>
      <c r="SAH4232" s="196"/>
      <c r="SAI4232" s="265">
        <v>3914834.69</v>
      </c>
      <c r="SAJ4232" s="198">
        <v>45364</v>
      </c>
      <c r="SAK4232" s="102">
        <v>45386</v>
      </c>
      <c r="SAL4232" s="15"/>
      <c r="SAM4232" s="15"/>
      <c r="SAN4232" s="15"/>
      <c r="SAO4232" s="203" t="s">
        <v>3938</v>
      </c>
      <c r="SAP4232" s="162">
        <v>1</v>
      </c>
      <c r="SAQ4232" s="204">
        <v>754.9</v>
      </c>
      <c r="SAR4232" s="162">
        <v>2024</v>
      </c>
      <c r="SAS4232" s="188" t="s">
        <v>4570</v>
      </c>
      <c r="SAT4232" s="162" t="s">
        <v>4217</v>
      </c>
      <c r="SAU4232" s="105">
        <v>3914834.69</v>
      </c>
      <c r="SAV4232" s="196"/>
      <c r="SAW4232" s="197"/>
      <c r="SAX4232" s="196"/>
      <c r="SAY4232" s="265">
        <v>3914834.69</v>
      </c>
      <c r="SAZ4232" s="198">
        <v>45364</v>
      </c>
      <c r="SBA4232" s="102">
        <v>45386</v>
      </c>
      <c r="SBB4232" s="15"/>
      <c r="SBC4232" s="15"/>
      <c r="SBD4232" s="15"/>
      <c r="SBE4232" s="203" t="s">
        <v>3938</v>
      </c>
      <c r="SBF4232" s="162">
        <v>1</v>
      </c>
      <c r="SBG4232" s="204">
        <v>754.9</v>
      </c>
      <c r="SBH4232" s="162">
        <v>2024</v>
      </c>
      <c r="SBI4232" s="188" t="s">
        <v>4570</v>
      </c>
      <c r="SBJ4232" s="162" t="s">
        <v>4217</v>
      </c>
      <c r="SBK4232" s="105">
        <v>3914834.69</v>
      </c>
      <c r="SBL4232" s="196"/>
      <c r="SBM4232" s="197"/>
      <c r="SBN4232" s="196"/>
      <c r="SBO4232" s="265">
        <v>3914834.69</v>
      </c>
      <c r="SBP4232" s="198">
        <v>45364</v>
      </c>
      <c r="SBQ4232" s="102">
        <v>45386</v>
      </c>
      <c r="SBR4232" s="15"/>
      <c r="SBS4232" s="15"/>
      <c r="SBT4232" s="15"/>
      <c r="SBU4232" s="203" t="s">
        <v>3938</v>
      </c>
      <c r="SBV4232" s="162">
        <v>1</v>
      </c>
      <c r="SBW4232" s="204">
        <v>754.9</v>
      </c>
      <c r="SBX4232" s="162">
        <v>2024</v>
      </c>
      <c r="SBY4232" s="188" t="s">
        <v>4570</v>
      </c>
      <c r="SBZ4232" s="162" t="s">
        <v>4217</v>
      </c>
      <c r="SCA4232" s="105">
        <v>3914834.69</v>
      </c>
      <c r="SCB4232" s="196"/>
      <c r="SCC4232" s="197"/>
      <c r="SCD4232" s="196"/>
      <c r="SCE4232" s="265">
        <v>3914834.69</v>
      </c>
      <c r="SCF4232" s="198">
        <v>45364</v>
      </c>
      <c r="SCG4232" s="102">
        <v>45386</v>
      </c>
      <c r="SCH4232" s="15"/>
      <c r="SCI4232" s="15"/>
      <c r="SCJ4232" s="15"/>
      <c r="SCK4232" s="203" t="s">
        <v>3938</v>
      </c>
      <c r="SCL4232" s="162">
        <v>1</v>
      </c>
      <c r="SCM4232" s="204">
        <v>754.9</v>
      </c>
      <c r="SCN4232" s="162">
        <v>2024</v>
      </c>
      <c r="SCO4232" s="188" t="s">
        <v>4570</v>
      </c>
      <c r="SCP4232" s="162" t="s">
        <v>4217</v>
      </c>
      <c r="SCQ4232" s="105">
        <v>3914834.69</v>
      </c>
      <c r="SCR4232" s="196"/>
      <c r="SCS4232" s="197"/>
      <c r="SCT4232" s="196"/>
      <c r="SCU4232" s="265">
        <v>3914834.69</v>
      </c>
      <c r="SCV4232" s="198">
        <v>45364</v>
      </c>
      <c r="SCW4232" s="102">
        <v>45386</v>
      </c>
      <c r="SCX4232" s="15"/>
      <c r="SCY4232" s="15"/>
      <c r="SCZ4232" s="15"/>
      <c r="SDA4232" s="203" t="s">
        <v>3938</v>
      </c>
      <c r="SDB4232" s="162">
        <v>1</v>
      </c>
      <c r="SDC4232" s="204">
        <v>754.9</v>
      </c>
      <c r="SDD4232" s="162">
        <v>2024</v>
      </c>
      <c r="SDE4232" s="188" t="s">
        <v>4570</v>
      </c>
      <c r="SDF4232" s="162" t="s">
        <v>4217</v>
      </c>
      <c r="SDG4232" s="105">
        <v>3914834.69</v>
      </c>
      <c r="SDH4232" s="196"/>
      <c r="SDI4232" s="197"/>
      <c r="SDJ4232" s="196"/>
      <c r="SDK4232" s="265">
        <v>3914834.69</v>
      </c>
      <c r="SDL4232" s="198">
        <v>45364</v>
      </c>
      <c r="SDM4232" s="102">
        <v>45386</v>
      </c>
      <c r="SDN4232" s="15"/>
      <c r="SDO4232" s="15"/>
      <c r="SDP4232" s="15"/>
      <c r="SDQ4232" s="203" t="s">
        <v>3938</v>
      </c>
      <c r="SDR4232" s="162">
        <v>1</v>
      </c>
      <c r="SDS4232" s="204">
        <v>754.9</v>
      </c>
      <c r="SDT4232" s="162">
        <v>2024</v>
      </c>
      <c r="SDU4232" s="188" t="s">
        <v>4570</v>
      </c>
      <c r="SDV4232" s="162" t="s">
        <v>4217</v>
      </c>
      <c r="SDW4232" s="105">
        <v>3914834.69</v>
      </c>
      <c r="SDX4232" s="196"/>
      <c r="SDY4232" s="197"/>
      <c r="SDZ4232" s="196"/>
      <c r="SEA4232" s="265">
        <v>3914834.69</v>
      </c>
      <c r="SEB4232" s="198">
        <v>45364</v>
      </c>
      <c r="SEC4232" s="102">
        <v>45386</v>
      </c>
      <c r="SED4232" s="15"/>
      <c r="SEE4232" s="15"/>
      <c r="SEF4232" s="15"/>
      <c r="SEG4232" s="203" t="s">
        <v>3938</v>
      </c>
      <c r="SEH4232" s="162">
        <v>1</v>
      </c>
      <c r="SEI4232" s="204">
        <v>754.9</v>
      </c>
      <c r="SEJ4232" s="162">
        <v>2024</v>
      </c>
      <c r="SEK4232" s="188" t="s">
        <v>4570</v>
      </c>
      <c r="SEL4232" s="162" t="s">
        <v>4217</v>
      </c>
      <c r="SEM4232" s="105">
        <v>3914834.69</v>
      </c>
      <c r="SEN4232" s="196"/>
      <c r="SEO4232" s="197"/>
      <c r="SEP4232" s="196"/>
      <c r="SEQ4232" s="265">
        <v>3914834.69</v>
      </c>
      <c r="SER4232" s="198">
        <v>45364</v>
      </c>
      <c r="SES4232" s="102">
        <v>45386</v>
      </c>
      <c r="SET4232" s="15"/>
      <c r="SEU4232" s="15"/>
      <c r="SEV4232" s="15"/>
      <c r="SEW4232" s="203" t="s">
        <v>3938</v>
      </c>
      <c r="SEX4232" s="162">
        <v>1</v>
      </c>
      <c r="SEY4232" s="204">
        <v>754.9</v>
      </c>
      <c r="SEZ4232" s="162">
        <v>2024</v>
      </c>
      <c r="SFA4232" s="188" t="s">
        <v>4570</v>
      </c>
      <c r="SFB4232" s="162" t="s">
        <v>4217</v>
      </c>
      <c r="SFC4232" s="105">
        <v>3914834.69</v>
      </c>
      <c r="SFD4232" s="196"/>
      <c r="SFE4232" s="197"/>
      <c r="SFF4232" s="196"/>
      <c r="SFG4232" s="265">
        <v>3914834.69</v>
      </c>
      <c r="SFH4232" s="198">
        <v>45364</v>
      </c>
      <c r="SFI4232" s="102">
        <v>45386</v>
      </c>
      <c r="SFJ4232" s="15"/>
      <c r="SFK4232" s="15"/>
      <c r="SFL4232" s="15"/>
      <c r="SFM4232" s="203" t="s">
        <v>3938</v>
      </c>
      <c r="SFN4232" s="162">
        <v>1</v>
      </c>
      <c r="SFO4232" s="204">
        <v>754.9</v>
      </c>
      <c r="SFP4232" s="162">
        <v>2024</v>
      </c>
      <c r="SFQ4232" s="188" t="s">
        <v>4570</v>
      </c>
      <c r="SFR4232" s="162" t="s">
        <v>4217</v>
      </c>
      <c r="SFS4232" s="105">
        <v>3914834.69</v>
      </c>
      <c r="SFT4232" s="196"/>
      <c r="SFU4232" s="197"/>
      <c r="SFV4232" s="196"/>
      <c r="SFW4232" s="265">
        <v>3914834.69</v>
      </c>
      <c r="SFX4232" s="198">
        <v>45364</v>
      </c>
      <c r="SFY4232" s="102">
        <v>45386</v>
      </c>
      <c r="SFZ4232" s="15"/>
      <c r="SGA4232" s="15"/>
      <c r="SGB4232" s="15"/>
      <c r="SGC4232" s="203" t="s">
        <v>3938</v>
      </c>
      <c r="SGD4232" s="162">
        <v>1</v>
      </c>
      <c r="SGE4232" s="204">
        <v>754.9</v>
      </c>
      <c r="SGF4232" s="162">
        <v>2024</v>
      </c>
      <c r="SGG4232" s="188" t="s">
        <v>4570</v>
      </c>
      <c r="SGH4232" s="162" t="s">
        <v>4217</v>
      </c>
      <c r="SGI4232" s="105">
        <v>3914834.69</v>
      </c>
      <c r="SGJ4232" s="196"/>
      <c r="SGK4232" s="197"/>
      <c r="SGL4232" s="196"/>
      <c r="SGM4232" s="265">
        <v>3914834.69</v>
      </c>
      <c r="SGN4232" s="198">
        <v>45364</v>
      </c>
      <c r="SGO4232" s="102">
        <v>45386</v>
      </c>
      <c r="SGP4232" s="15"/>
      <c r="SGQ4232" s="15"/>
      <c r="SGR4232" s="15"/>
      <c r="SGS4232" s="203" t="s">
        <v>3938</v>
      </c>
      <c r="SGT4232" s="162">
        <v>1</v>
      </c>
      <c r="SGU4232" s="204">
        <v>754.9</v>
      </c>
      <c r="SGV4232" s="162">
        <v>2024</v>
      </c>
      <c r="SGW4232" s="188" t="s">
        <v>4570</v>
      </c>
      <c r="SGX4232" s="162" t="s">
        <v>4217</v>
      </c>
      <c r="SGY4232" s="105">
        <v>3914834.69</v>
      </c>
      <c r="SGZ4232" s="196"/>
      <c r="SHA4232" s="197"/>
      <c r="SHB4232" s="196"/>
      <c r="SHC4232" s="265">
        <v>3914834.69</v>
      </c>
      <c r="SHD4232" s="198">
        <v>45364</v>
      </c>
      <c r="SHE4232" s="102">
        <v>45386</v>
      </c>
      <c r="SHF4232" s="15"/>
      <c r="SHG4232" s="15"/>
      <c r="SHH4232" s="15"/>
      <c r="SHI4232" s="203" t="s">
        <v>3938</v>
      </c>
      <c r="SHJ4232" s="162">
        <v>1</v>
      </c>
      <c r="SHK4232" s="204">
        <v>754.9</v>
      </c>
      <c r="SHL4232" s="162">
        <v>2024</v>
      </c>
      <c r="SHM4232" s="188" t="s">
        <v>4570</v>
      </c>
      <c r="SHN4232" s="162" t="s">
        <v>4217</v>
      </c>
      <c r="SHO4232" s="105">
        <v>3914834.69</v>
      </c>
      <c r="SHP4232" s="196"/>
      <c r="SHQ4232" s="197"/>
      <c r="SHR4232" s="196"/>
      <c r="SHS4232" s="265">
        <v>3914834.69</v>
      </c>
      <c r="SHT4232" s="198">
        <v>45364</v>
      </c>
      <c r="SHU4232" s="102">
        <v>45386</v>
      </c>
      <c r="SHV4232" s="15"/>
      <c r="SHW4232" s="15"/>
      <c r="SHX4232" s="15"/>
      <c r="SHY4232" s="203" t="s">
        <v>3938</v>
      </c>
      <c r="SHZ4232" s="162">
        <v>1</v>
      </c>
      <c r="SIA4232" s="204">
        <v>754.9</v>
      </c>
      <c r="SIB4232" s="162">
        <v>2024</v>
      </c>
      <c r="SIC4232" s="188" t="s">
        <v>4570</v>
      </c>
      <c r="SID4232" s="162" t="s">
        <v>4217</v>
      </c>
      <c r="SIE4232" s="105">
        <v>3914834.69</v>
      </c>
      <c r="SIF4232" s="196"/>
      <c r="SIG4232" s="197"/>
      <c r="SIH4232" s="196"/>
      <c r="SII4232" s="265">
        <v>3914834.69</v>
      </c>
      <c r="SIJ4232" s="198">
        <v>45364</v>
      </c>
      <c r="SIK4232" s="102">
        <v>45386</v>
      </c>
      <c r="SIL4232" s="15"/>
      <c r="SIM4232" s="15"/>
      <c r="SIN4232" s="15"/>
      <c r="SIO4232" s="203" t="s">
        <v>3938</v>
      </c>
      <c r="SIP4232" s="162">
        <v>1</v>
      </c>
      <c r="SIQ4232" s="204">
        <v>754.9</v>
      </c>
      <c r="SIR4232" s="162">
        <v>2024</v>
      </c>
      <c r="SIS4232" s="188" t="s">
        <v>4570</v>
      </c>
      <c r="SIT4232" s="162" t="s">
        <v>4217</v>
      </c>
      <c r="SIU4232" s="105">
        <v>3914834.69</v>
      </c>
      <c r="SIV4232" s="196"/>
      <c r="SIW4232" s="197"/>
      <c r="SIX4232" s="196"/>
      <c r="SIY4232" s="265">
        <v>3914834.69</v>
      </c>
      <c r="SIZ4232" s="198">
        <v>45364</v>
      </c>
      <c r="SJA4232" s="102">
        <v>45386</v>
      </c>
      <c r="SJB4232" s="15"/>
      <c r="SJC4232" s="15"/>
      <c r="SJD4232" s="15"/>
      <c r="SJE4232" s="203" t="s">
        <v>3938</v>
      </c>
      <c r="SJF4232" s="162">
        <v>1</v>
      </c>
      <c r="SJG4232" s="204">
        <v>754.9</v>
      </c>
      <c r="SJH4232" s="162">
        <v>2024</v>
      </c>
      <c r="SJI4232" s="188" t="s">
        <v>4570</v>
      </c>
      <c r="SJJ4232" s="162" t="s">
        <v>4217</v>
      </c>
      <c r="SJK4232" s="105">
        <v>3914834.69</v>
      </c>
      <c r="SJL4232" s="196"/>
      <c r="SJM4232" s="197"/>
      <c r="SJN4232" s="196"/>
      <c r="SJO4232" s="265">
        <v>3914834.69</v>
      </c>
      <c r="SJP4232" s="198">
        <v>45364</v>
      </c>
      <c r="SJQ4232" s="102">
        <v>45386</v>
      </c>
      <c r="SJR4232" s="15"/>
      <c r="SJS4232" s="15"/>
      <c r="SJT4232" s="15"/>
      <c r="SJU4232" s="203" t="s">
        <v>3938</v>
      </c>
      <c r="SJV4232" s="162">
        <v>1</v>
      </c>
      <c r="SJW4232" s="204">
        <v>754.9</v>
      </c>
      <c r="SJX4232" s="162">
        <v>2024</v>
      </c>
      <c r="SJY4232" s="188" t="s">
        <v>4570</v>
      </c>
      <c r="SJZ4232" s="162" t="s">
        <v>4217</v>
      </c>
      <c r="SKA4232" s="105">
        <v>3914834.69</v>
      </c>
      <c r="SKB4232" s="196"/>
      <c r="SKC4232" s="197"/>
      <c r="SKD4232" s="196"/>
      <c r="SKE4232" s="265">
        <v>3914834.69</v>
      </c>
      <c r="SKF4232" s="198">
        <v>45364</v>
      </c>
      <c r="SKG4232" s="102">
        <v>45386</v>
      </c>
      <c r="SKH4232" s="15"/>
      <c r="SKI4232" s="15"/>
      <c r="SKJ4232" s="15"/>
      <c r="SKK4232" s="203" t="s">
        <v>3938</v>
      </c>
      <c r="SKL4232" s="162">
        <v>1</v>
      </c>
      <c r="SKM4232" s="204">
        <v>754.9</v>
      </c>
      <c r="SKN4232" s="162">
        <v>2024</v>
      </c>
      <c r="SKO4232" s="188" t="s">
        <v>4570</v>
      </c>
      <c r="SKP4232" s="162" t="s">
        <v>4217</v>
      </c>
      <c r="SKQ4232" s="105">
        <v>3914834.69</v>
      </c>
      <c r="SKR4232" s="196"/>
      <c r="SKS4232" s="197"/>
      <c r="SKT4232" s="196"/>
      <c r="SKU4232" s="265">
        <v>3914834.69</v>
      </c>
      <c r="SKV4232" s="198">
        <v>45364</v>
      </c>
      <c r="SKW4232" s="102">
        <v>45386</v>
      </c>
      <c r="SKX4232" s="15"/>
      <c r="SKY4232" s="15"/>
      <c r="SKZ4232" s="15"/>
      <c r="SLA4232" s="203" t="s">
        <v>3938</v>
      </c>
      <c r="SLB4232" s="162">
        <v>1</v>
      </c>
      <c r="SLC4232" s="204">
        <v>754.9</v>
      </c>
      <c r="SLD4232" s="162">
        <v>2024</v>
      </c>
      <c r="SLE4232" s="188" t="s">
        <v>4570</v>
      </c>
      <c r="SLF4232" s="162" t="s">
        <v>4217</v>
      </c>
      <c r="SLG4232" s="105">
        <v>3914834.69</v>
      </c>
      <c r="SLH4232" s="196"/>
      <c r="SLI4232" s="197"/>
      <c r="SLJ4232" s="196"/>
      <c r="SLK4232" s="265">
        <v>3914834.69</v>
      </c>
      <c r="SLL4232" s="198">
        <v>45364</v>
      </c>
      <c r="SLM4232" s="102">
        <v>45386</v>
      </c>
      <c r="SLN4232" s="15"/>
      <c r="SLO4232" s="15"/>
      <c r="SLP4232" s="15"/>
      <c r="SLQ4232" s="203" t="s">
        <v>3938</v>
      </c>
      <c r="SLR4232" s="162">
        <v>1</v>
      </c>
      <c r="SLS4232" s="204">
        <v>754.9</v>
      </c>
      <c r="SLT4232" s="162">
        <v>2024</v>
      </c>
      <c r="SLU4232" s="188" t="s">
        <v>4570</v>
      </c>
      <c r="SLV4232" s="162" t="s">
        <v>4217</v>
      </c>
      <c r="SLW4232" s="105">
        <v>3914834.69</v>
      </c>
      <c r="SLX4232" s="196"/>
      <c r="SLY4232" s="197"/>
      <c r="SLZ4232" s="196"/>
      <c r="SMA4232" s="265">
        <v>3914834.69</v>
      </c>
      <c r="SMB4232" s="198">
        <v>45364</v>
      </c>
      <c r="SMC4232" s="102">
        <v>45386</v>
      </c>
      <c r="SMD4232" s="15"/>
      <c r="SME4232" s="15"/>
      <c r="SMF4232" s="15"/>
      <c r="SMG4232" s="203" t="s">
        <v>3938</v>
      </c>
      <c r="SMH4232" s="162">
        <v>1</v>
      </c>
      <c r="SMI4232" s="204">
        <v>754.9</v>
      </c>
      <c r="SMJ4232" s="162">
        <v>2024</v>
      </c>
      <c r="SMK4232" s="188" t="s">
        <v>4570</v>
      </c>
      <c r="SML4232" s="162" t="s">
        <v>4217</v>
      </c>
      <c r="SMM4232" s="105">
        <v>3914834.69</v>
      </c>
      <c r="SMN4232" s="196"/>
      <c r="SMO4232" s="197"/>
      <c r="SMP4232" s="196"/>
      <c r="SMQ4232" s="265">
        <v>3914834.69</v>
      </c>
      <c r="SMR4232" s="198">
        <v>45364</v>
      </c>
      <c r="SMS4232" s="102">
        <v>45386</v>
      </c>
      <c r="SMT4232" s="15"/>
      <c r="SMU4232" s="15"/>
      <c r="SMV4232" s="15"/>
      <c r="SMW4232" s="203" t="s">
        <v>3938</v>
      </c>
      <c r="SMX4232" s="162">
        <v>1</v>
      </c>
      <c r="SMY4232" s="204">
        <v>754.9</v>
      </c>
      <c r="SMZ4232" s="162">
        <v>2024</v>
      </c>
      <c r="SNA4232" s="188" t="s">
        <v>4570</v>
      </c>
      <c r="SNB4232" s="162" t="s">
        <v>4217</v>
      </c>
      <c r="SNC4232" s="105">
        <v>3914834.69</v>
      </c>
      <c r="SND4232" s="196"/>
      <c r="SNE4232" s="197"/>
      <c r="SNF4232" s="196"/>
      <c r="SNG4232" s="265">
        <v>3914834.69</v>
      </c>
      <c r="SNH4232" s="198">
        <v>45364</v>
      </c>
      <c r="SNI4232" s="102">
        <v>45386</v>
      </c>
      <c r="SNJ4232" s="15"/>
      <c r="SNK4232" s="15"/>
      <c r="SNL4232" s="15"/>
      <c r="SNM4232" s="203" t="s">
        <v>3938</v>
      </c>
      <c r="SNN4232" s="162">
        <v>1</v>
      </c>
      <c r="SNO4232" s="204">
        <v>754.9</v>
      </c>
      <c r="SNP4232" s="162">
        <v>2024</v>
      </c>
      <c r="SNQ4232" s="188" t="s">
        <v>4570</v>
      </c>
      <c r="SNR4232" s="162" t="s">
        <v>4217</v>
      </c>
      <c r="SNS4232" s="105">
        <v>3914834.69</v>
      </c>
      <c r="SNT4232" s="196"/>
      <c r="SNU4232" s="197"/>
      <c r="SNV4232" s="196"/>
      <c r="SNW4232" s="265">
        <v>3914834.69</v>
      </c>
      <c r="SNX4232" s="198">
        <v>45364</v>
      </c>
      <c r="SNY4232" s="102">
        <v>45386</v>
      </c>
      <c r="SNZ4232" s="15"/>
      <c r="SOA4232" s="15"/>
      <c r="SOB4232" s="15"/>
      <c r="SOC4232" s="203" t="s">
        <v>3938</v>
      </c>
      <c r="SOD4232" s="162">
        <v>1</v>
      </c>
      <c r="SOE4232" s="204">
        <v>754.9</v>
      </c>
      <c r="SOF4232" s="162">
        <v>2024</v>
      </c>
      <c r="SOG4232" s="188" t="s">
        <v>4570</v>
      </c>
      <c r="SOH4232" s="162" t="s">
        <v>4217</v>
      </c>
      <c r="SOI4232" s="105">
        <v>3914834.69</v>
      </c>
      <c r="SOJ4232" s="196"/>
      <c r="SOK4232" s="197"/>
      <c r="SOL4232" s="196"/>
      <c r="SOM4232" s="265">
        <v>3914834.69</v>
      </c>
      <c r="SON4232" s="198">
        <v>45364</v>
      </c>
      <c r="SOO4232" s="102">
        <v>45386</v>
      </c>
      <c r="SOP4232" s="15"/>
      <c r="SOQ4232" s="15"/>
      <c r="SOR4232" s="15"/>
      <c r="SOS4232" s="203" t="s">
        <v>3938</v>
      </c>
      <c r="SOT4232" s="162">
        <v>1</v>
      </c>
      <c r="SOU4232" s="204">
        <v>754.9</v>
      </c>
      <c r="SOV4232" s="162">
        <v>2024</v>
      </c>
      <c r="SOW4232" s="188" t="s">
        <v>4570</v>
      </c>
      <c r="SOX4232" s="162" t="s">
        <v>4217</v>
      </c>
      <c r="SOY4232" s="105">
        <v>3914834.69</v>
      </c>
      <c r="SOZ4232" s="196"/>
      <c r="SPA4232" s="197"/>
      <c r="SPB4232" s="196"/>
      <c r="SPC4232" s="265">
        <v>3914834.69</v>
      </c>
      <c r="SPD4232" s="198">
        <v>45364</v>
      </c>
      <c r="SPE4232" s="102">
        <v>45386</v>
      </c>
      <c r="SPF4232" s="15"/>
      <c r="SPG4232" s="15"/>
      <c r="SPH4232" s="15"/>
      <c r="SPI4232" s="203" t="s">
        <v>3938</v>
      </c>
      <c r="SPJ4232" s="162">
        <v>1</v>
      </c>
      <c r="SPK4232" s="204">
        <v>754.9</v>
      </c>
      <c r="SPL4232" s="162">
        <v>2024</v>
      </c>
      <c r="SPM4232" s="188" t="s">
        <v>4570</v>
      </c>
      <c r="SPN4232" s="162" t="s">
        <v>4217</v>
      </c>
      <c r="SPO4232" s="105">
        <v>3914834.69</v>
      </c>
      <c r="SPP4232" s="196"/>
      <c r="SPQ4232" s="197"/>
      <c r="SPR4232" s="196"/>
      <c r="SPS4232" s="265">
        <v>3914834.69</v>
      </c>
      <c r="SPT4232" s="198">
        <v>45364</v>
      </c>
      <c r="SPU4232" s="102">
        <v>45386</v>
      </c>
      <c r="SPV4232" s="15"/>
      <c r="SPW4232" s="15"/>
      <c r="SPX4232" s="15"/>
      <c r="SPY4232" s="203" t="s">
        <v>3938</v>
      </c>
      <c r="SPZ4232" s="162">
        <v>1</v>
      </c>
      <c r="SQA4232" s="204">
        <v>754.9</v>
      </c>
      <c r="SQB4232" s="162">
        <v>2024</v>
      </c>
      <c r="SQC4232" s="188" t="s">
        <v>4570</v>
      </c>
      <c r="SQD4232" s="162" t="s">
        <v>4217</v>
      </c>
      <c r="SQE4232" s="105">
        <v>3914834.69</v>
      </c>
      <c r="SQF4232" s="196"/>
      <c r="SQG4232" s="197"/>
      <c r="SQH4232" s="196"/>
      <c r="SQI4232" s="265">
        <v>3914834.69</v>
      </c>
      <c r="SQJ4232" s="198">
        <v>45364</v>
      </c>
      <c r="SQK4232" s="102">
        <v>45386</v>
      </c>
      <c r="SQL4232" s="15"/>
      <c r="SQM4232" s="15"/>
      <c r="SQN4232" s="15"/>
      <c r="SQO4232" s="203" t="s">
        <v>3938</v>
      </c>
      <c r="SQP4232" s="162">
        <v>1</v>
      </c>
      <c r="SQQ4232" s="204">
        <v>754.9</v>
      </c>
      <c r="SQR4232" s="162">
        <v>2024</v>
      </c>
      <c r="SQS4232" s="188" t="s">
        <v>4570</v>
      </c>
      <c r="SQT4232" s="162" t="s">
        <v>4217</v>
      </c>
      <c r="SQU4232" s="105">
        <v>3914834.69</v>
      </c>
      <c r="SQV4232" s="196"/>
      <c r="SQW4232" s="197"/>
      <c r="SQX4232" s="196"/>
      <c r="SQY4232" s="265">
        <v>3914834.69</v>
      </c>
      <c r="SQZ4232" s="198">
        <v>45364</v>
      </c>
      <c r="SRA4232" s="102">
        <v>45386</v>
      </c>
      <c r="SRB4232" s="15"/>
      <c r="SRC4232" s="15"/>
      <c r="SRD4232" s="15"/>
      <c r="SRE4232" s="203" t="s">
        <v>3938</v>
      </c>
      <c r="SRF4232" s="162">
        <v>1</v>
      </c>
      <c r="SRG4232" s="204">
        <v>754.9</v>
      </c>
      <c r="SRH4232" s="162">
        <v>2024</v>
      </c>
      <c r="SRI4232" s="188" t="s">
        <v>4570</v>
      </c>
      <c r="SRJ4232" s="162" t="s">
        <v>4217</v>
      </c>
      <c r="SRK4232" s="105">
        <v>3914834.69</v>
      </c>
      <c r="SRL4232" s="196"/>
      <c r="SRM4232" s="197"/>
      <c r="SRN4232" s="196"/>
      <c r="SRO4232" s="265">
        <v>3914834.69</v>
      </c>
      <c r="SRP4232" s="198">
        <v>45364</v>
      </c>
      <c r="SRQ4232" s="102">
        <v>45386</v>
      </c>
      <c r="SRR4232" s="15"/>
      <c r="SRS4232" s="15"/>
      <c r="SRT4232" s="15"/>
      <c r="SRU4232" s="203" t="s">
        <v>3938</v>
      </c>
      <c r="SRV4232" s="162">
        <v>1</v>
      </c>
      <c r="SRW4232" s="204">
        <v>754.9</v>
      </c>
      <c r="SRX4232" s="162">
        <v>2024</v>
      </c>
      <c r="SRY4232" s="188" t="s">
        <v>4570</v>
      </c>
      <c r="SRZ4232" s="162" t="s">
        <v>4217</v>
      </c>
      <c r="SSA4232" s="105">
        <v>3914834.69</v>
      </c>
      <c r="SSB4232" s="196"/>
      <c r="SSC4232" s="197"/>
      <c r="SSD4232" s="196"/>
      <c r="SSE4232" s="265">
        <v>3914834.69</v>
      </c>
      <c r="SSF4232" s="198">
        <v>45364</v>
      </c>
      <c r="SSG4232" s="102">
        <v>45386</v>
      </c>
      <c r="SSH4232" s="15"/>
      <c r="SSI4232" s="15"/>
      <c r="SSJ4232" s="15"/>
      <c r="SSK4232" s="203" t="s">
        <v>3938</v>
      </c>
      <c r="SSL4232" s="162">
        <v>1</v>
      </c>
      <c r="SSM4232" s="204">
        <v>754.9</v>
      </c>
      <c r="SSN4232" s="162">
        <v>2024</v>
      </c>
      <c r="SSO4232" s="188" t="s">
        <v>4570</v>
      </c>
      <c r="SSP4232" s="162" t="s">
        <v>4217</v>
      </c>
      <c r="SSQ4232" s="105">
        <v>3914834.69</v>
      </c>
      <c r="SSR4232" s="196"/>
      <c r="SSS4232" s="197"/>
      <c r="SST4232" s="196"/>
      <c r="SSU4232" s="265">
        <v>3914834.69</v>
      </c>
      <c r="SSV4232" s="198">
        <v>45364</v>
      </c>
      <c r="SSW4232" s="102">
        <v>45386</v>
      </c>
      <c r="SSX4232" s="15"/>
      <c r="SSY4232" s="15"/>
      <c r="SSZ4232" s="15"/>
      <c r="STA4232" s="203" t="s">
        <v>3938</v>
      </c>
      <c r="STB4232" s="162">
        <v>1</v>
      </c>
      <c r="STC4232" s="204">
        <v>754.9</v>
      </c>
      <c r="STD4232" s="162">
        <v>2024</v>
      </c>
      <c r="STE4232" s="188" t="s">
        <v>4570</v>
      </c>
      <c r="STF4232" s="162" t="s">
        <v>4217</v>
      </c>
      <c r="STG4232" s="105">
        <v>3914834.69</v>
      </c>
      <c r="STH4232" s="196"/>
      <c r="STI4232" s="197"/>
      <c r="STJ4232" s="196"/>
      <c r="STK4232" s="265">
        <v>3914834.69</v>
      </c>
      <c r="STL4232" s="198">
        <v>45364</v>
      </c>
      <c r="STM4232" s="102">
        <v>45386</v>
      </c>
      <c r="STN4232" s="15"/>
      <c r="STO4232" s="15"/>
      <c r="STP4232" s="15"/>
      <c r="STQ4232" s="203" t="s">
        <v>3938</v>
      </c>
      <c r="STR4232" s="162">
        <v>1</v>
      </c>
      <c r="STS4232" s="204">
        <v>754.9</v>
      </c>
      <c r="STT4232" s="162">
        <v>2024</v>
      </c>
      <c r="STU4232" s="188" t="s">
        <v>4570</v>
      </c>
      <c r="STV4232" s="162" t="s">
        <v>4217</v>
      </c>
      <c r="STW4232" s="105">
        <v>3914834.69</v>
      </c>
      <c r="STX4232" s="196"/>
      <c r="STY4232" s="197"/>
      <c r="STZ4232" s="196"/>
      <c r="SUA4232" s="265">
        <v>3914834.69</v>
      </c>
      <c r="SUB4232" s="198">
        <v>45364</v>
      </c>
      <c r="SUC4232" s="102">
        <v>45386</v>
      </c>
      <c r="SUD4232" s="15"/>
      <c r="SUE4232" s="15"/>
      <c r="SUF4232" s="15"/>
      <c r="SUG4232" s="203" t="s">
        <v>3938</v>
      </c>
      <c r="SUH4232" s="162">
        <v>1</v>
      </c>
      <c r="SUI4232" s="204">
        <v>754.9</v>
      </c>
      <c r="SUJ4232" s="162">
        <v>2024</v>
      </c>
      <c r="SUK4232" s="188" t="s">
        <v>4570</v>
      </c>
      <c r="SUL4232" s="162" t="s">
        <v>4217</v>
      </c>
      <c r="SUM4232" s="105">
        <v>3914834.69</v>
      </c>
      <c r="SUN4232" s="196"/>
      <c r="SUO4232" s="197"/>
      <c r="SUP4232" s="196"/>
      <c r="SUQ4232" s="265">
        <v>3914834.69</v>
      </c>
      <c r="SUR4232" s="198">
        <v>45364</v>
      </c>
      <c r="SUS4232" s="102">
        <v>45386</v>
      </c>
      <c r="SUT4232" s="15"/>
      <c r="SUU4232" s="15"/>
      <c r="SUV4232" s="15"/>
      <c r="SUW4232" s="203" t="s">
        <v>3938</v>
      </c>
      <c r="SUX4232" s="162">
        <v>1</v>
      </c>
      <c r="SUY4232" s="204">
        <v>754.9</v>
      </c>
      <c r="SUZ4232" s="162">
        <v>2024</v>
      </c>
      <c r="SVA4232" s="188" t="s">
        <v>4570</v>
      </c>
      <c r="SVB4232" s="162" t="s">
        <v>4217</v>
      </c>
      <c r="SVC4232" s="105">
        <v>3914834.69</v>
      </c>
      <c r="SVD4232" s="196"/>
      <c r="SVE4232" s="197"/>
      <c r="SVF4232" s="196"/>
      <c r="SVG4232" s="265">
        <v>3914834.69</v>
      </c>
      <c r="SVH4232" s="198">
        <v>45364</v>
      </c>
      <c r="SVI4232" s="102">
        <v>45386</v>
      </c>
      <c r="SVJ4232" s="15"/>
      <c r="SVK4232" s="15"/>
      <c r="SVL4232" s="15"/>
      <c r="SVM4232" s="203" t="s">
        <v>3938</v>
      </c>
      <c r="SVN4232" s="162">
        <v>1</v>
      </c>
      <c r="SVO4232" s="204">
        <v>754.9</v>
      </c>
      <c r="SVP4232" s="162">
        <v>2024</v>
      </c>
      <c r="SVQ4232" s="188" t="s">
        <v>4570</v>
      </c>
      <c r="SVR4232" s="162" t="s">
        <v>4217</v>
      </c>
      <c r="SVS4232" s="105">
        <v>3914834.69</v>
      </c>
      <c r="SVT4232" s="196"/>
      <c r="SVU4232" s="197"/>
      <c r="SVV4232" s="196"/>
      <c r="SVW4232" s="265">
        <v>3914834.69</v>
      </c>
      <c r="SVX4232" s="198">
        <v>45364</v>
      </c>
      <c r="SVY4232" s="102">
        <v>45386</v>
      </c>
      <c r="SVZ4232" s="15"/>
      <c r="SWA4232" s="15"/>
      <c r="SWB4232" s="15"/>
      <c r="SWC4232" s="203" t="s">
        <v>3938</v>
      </c>
      <c r="SWD4232" s="162">
        <v>1</v>
      </c>
      <c r="SWE4232" s="204">
        <v>754.9</v>
      </c>
      <c r="SWF4232" s="162">
        <v>2024</v>
      </c>
      <c r="SWG4232" s="188" t="s">
        <v>4570</v>
      </c>
      <c r="SWH4232" s="162" t="s">
        <v>4217</v>
      </c>
      <c r="SWI4232" s="105">
        <v>3914834.69</v>
      </c>
      <c r="SWJ4232" s="196"/>
      <c r="SWK4232" s="197"/>
      <c r="SWL4232" s="196"/>
      <c r="SWM4232" s="265">
        <v>3914834.69</v>
      </c>
      <c r="SWN4232" s="198">
        <v>45364</v>
      </c>
      <c r="SWO4232" s="102">
        <v>45386</v>
      </c>
      <c r="SWP4232" s="15"/>
      <c r="SWQ4232" s="15"/>
      <c r="SWR4232" s="15"/>
      <c r="SWS4232" s="203" t="s">
        <v>3938</v>
      </c>
      <c r="SWT4232" s="162">
        <v>1</v>
      </c>
      <c r="SWU4232" s="204">
        <v>754.9</v>
      </c>
      <c r="SWV4232" s="162">
        <v>2024</v>
      </c>
      <c r="SWW4232" s="188" t="s">
        <v>4570</v>
      </c>
      <c r="SWX4232" s="162" t="s">
        <v>4217</v>
      </c>
      <c r="SWY4232" s="105">
        <v>3914834.69</v>
      </c>
      <c r="SWZ4232" s="196"/>
      <c r="SXA4232" s="197"/>
      <c r="SXB4232" s="196"/>
      <c r="SXC4232" s="265">
        <v>3914834.69</v>
      </c>
      <c r="SXD4232" s="198">
        <v>45364</v>
      </c>
      <c r="SXE4232" s="102">
        <v>45386</v>
      </c>
      <c r="SXF4232" s="15"/>
      <c r="SXG4232" s="15"/>
      <c r="SXH4232" s="15"/>
      <c r="SXI4232" s="203" t="s">
        <v>3938</v>
      </c>
      <c r="SXJ4232" s="162">
        <v>1</v>
      </c>
      <c r="SXK4232" s="204">
        <v>754.9</v>
      </c>
      <c r="SXL4232" s="162">
        <v>2024</v>
      </c>
      <c r="SXM4232" s="188" t="s">
        <v>4570</v>
      </c>
      <c r="SXN4232" s="162" t="s">
        <v>4217</v>
      </c>
      <c r="SXO4232" s="105">
        <v>3914834.69</v>
      </c>
      <c r="SXP4232" s="196"/>
      <c r="SXQ4232" s="197"/>
      <c r="SXR4232" s="196"/>
      <c r="SXS4232" s="265">
        <v>3914834.69</v>
      </c>
      <c r="SXT4232" s="198">
        <v>45364</v>
      </c>
      <c r="SXU4232" s="102">
        <v>45386</v>
      </c>
      <c r="SXV4232" s="15"/>
      <c r="SXW4232" s="15"/>
      <c r="SXX4232" s="15"/>
      <c r="SXY4232" s="203" t="s">
        <v>3938</v>
      </c>
      <c r="SXZ4232" s="162">
        <v>1</v>
      </c>
      <c r="SYA4232" s="204">
        <v>754.9</v>
      </c>
      <c r="SYB4232" s="162">
        <v>2024</v>
      </c>
      <c r="SYC4232" s="188" t="s">
        <v>4570</v>
      </c>
      <c r="SYD4232" s="162" t="s">
        <v>4217</v>
      </c>
      <c r="SYE4232" s="105">
        <v>3914834.69</v>
      </c>
      <c r="SYF4232" s="196"/>
      <c r="SYG4232" s="197"/>
      <c r="SYH4232" s="196"/>
      <c r="SYI4232" s="265">
        <v>3914834.69</v>
      </c>
      <c r="SYJ4232" s="198">
        <v>45364</v>
      </c>
      <c r="SYK4232" s="102">
        <v>45386</v>
      </c>
      <c r="SYL4232" s="15"/>
      <c r="SYM4232" s="15"/>
      <c r="SYN4232" s="15"/>
      <c r="SYO4232" s="203" t="s">
        <v>3938</v>
      </c>
      <c r="SYP4232" s="162">
        <v>1</v>
      </c>
      <c r="SYQ4232" s="204">
        <v>754.9</v>
      </c>
      <c r="SYR4232" s="162">
        <v>2024</v>
      </c>
      <c r="SYS4232" s="188" t="s">
        <v>4570</v>
      </c>
      <c r="SYT4232" s="162" t="s">
        <v>4217</v>
      </c>
      <c r="SYU4232" s="105">
        <v>3914834.69</v>
      </c>
      <c r="SYV4232" s="196"/>
      <c r="SYW4232" s="197"/>
      <c r="SYX4232" s="196"/>
      <c r="SYY4232" s="265">
        <v>3914834.69</v>
      </c>
      <c r="SYZ4232" s="198">
        <v>45364</v>
      </c>
      <c r="SZA4232" s="102">
        <v>45386</v>
      </c>
      <c r="SZB4232" s="15"/>
      <c r="SZC4232" s="15"/>
      <c r="SZD4232" s="15"/>
      <c r="SZE4232" s="203" t="s">
        <v>3938</v>
      </c>
      <c r="SZF4232" s="162">
        <v>1</v>
      </c>
      <c r="SZG4232" s="204">
        <v>754.9</v>
      </c>
      <c r="SZH4232" s="162">
        <v>2024</v>
      </c>
      <c r="SZI4232" s="188" t="s">
        <v>4570</v>
      </c>
      <c r="SZJ4232" s="162" t="s">
        <v>4217</v>
      </c>
      <c r="SZK4232" s="105">
        <v>3914834.69</v>
      </c>
      <c r="SZL4232" s="196"/>
      <c r="SZM4232" s="197"/>
      <c r="SZN4232" s="196"/>
      <c r="SZO4232" s="265">
        <v>3914834.69</v>
      </c>
      <c r="SZP4232" s="198">
        <v>45364</v>
      </c>
      <c r="SZQ4232" s="102">
        <v>45386</v>
      </c>
      <c r="SZR4232" s="15"/>
      <c r="SZS4232" s="15"/>
      <c r="SZT4232" s="15"/>
      <c r="SZU4232" s="203" t="s">
        <v>3938</v>
      </c>
      <c r="SZV4232" s="162">
        <v>1</v>
      </c>
      <c r="SZW4232" s="204">
        <v>754.9</v>
      </c>
      <c r="SZX4232" s="162">
        <v>2024</v>
      </c>
      <c r="SZY4232" s="188" t="s">
        <v>4570</v>
      </c>
      <c r="SZZ4232" s="162" t="s">
        <v>4217</v>
      </c>
      <c r="TAA4232" s="105">
        <v>3914834.69</v>
      </c>
      <c r="TAB4232" s="196"/>
      <c r="TAC4232" s="197"/>
      <c r="TAD4232" s="196"/>
      <c r="TAE4232" s="265">
        <v>3914834.69</v>
      </c>
      <c r="TAF4232" s="198">
        <v>45364</v>
      </c>
      <c r="TAG4232" s="102">
        <v>45386</v>
      </c>
      <c r="TAH4232" s="15"/>
      <c r="TAI4232" s="15"/>
      <c r="TAJ4232" s="15"/>
      <c r="TAK4232" s="203" t="s">
        <v>3938</v>
      </c>
      <c r="TAL4232" s="162">
        <v>1</v>
      </c>
      <c r="TAM4232" s="204">
        <v>754.9</v>
      </c>
      <c r="TAN4232" s="162">
        <v>2024</v>
      </c>
      <c r="TAO4232" s="188" t="s">
        <v>4570</v>
      </c>
      <c r="TAP4232" s="162" t="s">
        <v>4217</v>
      </c>
      <c r="TAQ4232" s="105">
        <v>3914834.69</v>
      </c>
      <c r="TAR4232" s="196"/>
      <c r="TAS4232" s="197"/>
      <c r="TAT4232" s="196"/>
      <c r="TAU4232" s="265">
        <v>3914834.69</v>
      </c>
      <c r="TAV4232" s="198">
        <v>45364</v>
      </c>
      <c r="TAW4232" s="102">
        <v>45386</v>
      </c>
      <c r="TAX4232" s="15"/>
      <c r="TAY4232" s="15"/>
      <c r="TAZ4232" s="15"/>
      <c r="TBA4232" s="203" t="s">
        <v>3938</v>
      </c>
      <c r="TBB4232" s="162">
        <v>1</v>
      </c>
      <c r="TBC4232" s="204">
        <v>754.9</v>
      </c>
      <c r="TBD4232" s="162">
        <v>2024</v>
      </c>
      <c r="TBE4232" s="188" t="s">
        <v>4570</v>
      </c>
      <c r="TBF4232" s="162" t="s">
        <v>4217</v>
      </c>
      <c r="TBG4232" s="105">
        <v>3914834.69</v>
      </c>
      <c r="TBH4232" s="196"/>
      <c r="TBI4232" s="197"/>
      <c r="TBJ4232" s="196"/>
      <c r="TBK4232" s="265">
        <v>3914834.69</v>
      </c>
      <c r="TBL4232" s="198">
        <v>45364</v>
      </c>
      <c r="TBM4232" s="102">
        <v>45386</v>
      </c>
      <c r="TBN4232" s="15"/>
      <c r="TBO4232" s="15"/>
      <c r="TBP4232" s="15"/>
      <c r="TBQ4232" s="203" t="s">
        <v>3938</v>
      </c>
      <c r="TBR4232" s="162">
        <v>1</v>
      </c>
      <c r="TBS4232" s="204">
        <v>754.9</v>
      </c>
      <c r="TBT4232" s="162">
        <v>2024</v>
      </c>
      <c r="TBU4232" s="188" t="s">
        <v>4570</v>
      </c>
      <c r="TBV4232" s="162" t="s">
        <v>4217</v>
      </c>
      <c r="TBW4232" s="105">
        <v>3914834.69</v>
      </c>
      <c r="TBX4232" s="196"/>
      <c r="TBY4232" s="197"/>
      <c r="TBZ4232" s="196"/>
      <c r="TCA4232" s="265">
        <v>3914834.69</v>
      </c>
      <c r="TCB4232" s="198">
        <v>45364</v>
      </c>
      <c r="TCC4232" s="102">
        <v>45386</v>
      </c>
      <c r="TCD4232" s="15"/>
      <c r="TCE4232" s="15"/>
      <c r="TCF4232" s="15"/>
      <c r="TCG4232" s="203" t="s">
        <v>3938</v>
      </c>
      <c r="TCH4232" s="162">
        <v>1</v>
      </c>
      <c r="TCI4232" s="204">
        <v>754.9</v>
      </c>
      <c r="TCJ4232" s="162">
        <v>2024</v>
      </c>
      <c r="TCK4232" s="188" t="s">
        <v>4570</v>
      </c>
      <c r="TCL4232" s="162" t="s">
        <v>4217</v>
      </c>
      <c r="TCM4232" s="105">
        <v>3914834.69</v>
      </c>
      <c r="TCN4232" s="196"/>
      <c r="TCO4232" s="197"/>
      <c r="TCP4232" s="196"/>
      <c r="TCQ4232" s="265">
        <v>3914834.69</v>
      </c>
      <c r="TCR4232" s="198">
        <v>45364</v>
      </c>
      <c r="TCS4232" s="102">
        <v>45386</v>
      </c>
      <c r="TCT4232" s="15"/>
      <c r="TCU4232" s="15"/>
      <c r="TCV4232" s="15"/>
      <c r="TCW4232" s="203" t="s">
        <v>3938</v>
      </c>
      <c r="TCX4232" s="162">
        <v>1</v>
      </c>
      <c r="TCY4232" s="204">
        <v>754.9</v>
      </c>
      <c r="TCZ4232" s="162">
        <v>2024</v>
      </c>
      <c r="TDA4232" s="188" t="s">
        <v>4570</v>
      </c>
      <c r="TDB4232" s="162" t="s">
        <v>4217</v>
      </c>
      <c r="TDC4232" s="105">
        <v>3914834.69</v>
      </c>
      <c r="TDD4232" s="196"/>
      <c r="TDE4232" s="197"/>
      <c r="TDF4232" s="196"/>
      <c r="TDG4232" s="265">
        <v>3914834.69</v>
      </c>
      <c r="TDH4232" s="198">
        <v>45364</v>
      </c>
      <c r="TDI4232" s="102">
        <v>45386</v>
      </c>
      <c r="TDJ4232" s="15"/>
      <c r="TDK4232" s="15"/>
      <c r="TDL4232" s="15"/>
      <c r="TDM4232" s="203" t="s">
        <v>3938</v>
      </c>
      <c r="TDN4232" s="162">
        <v>1</v>
      </c>
      <c r="TDO4232" s="204">
        <v>754.9</v>
      </c>
      <c r="TDP4232" s="162">
        <v>2024</v>
      </c>
      <c r="TDQ4232" s="188" t="s">
        <v>4570</v>
      </c>
      <c r="TDR4232" s="162" t="s">
        <v>4217</v>
      </c>
      <c r="TDS4232" s="105">
        <v>3914834.69</v>
      </c>
      <c r="TDT4232" s="196"/>
      <c r="TDU4232" s="197"/>
      <c r="TDV4232" s="196"/>
      <c r="TDW4232" s="265">
        <v>3914834.69</v>
      </c>
      <c r="TDX4232" s="198">
        <v>45364</v>
      </c>
      <c r="TDY4232" s="102">
        <v>45386</v>
      </c>
      <c r="TDZ4232" s="15"/>
      <c r="TEA4232" s="15"/>
      <c r="TEB4232" s="15"/>
      <c r="TEC4232" s="203" t="s">
        <v>3938</v>
      </c>
      <c r="TED4232" s="162">
        <v>1</v>
      </c>
      <c r="TEE4232" s="204">
        <v>754.9</v>
      </c>
      <c r="TEF4232" s="162">
        <v>2024</v>
      </c>
      <c r="TEG4232" s="188" t="s">
        <v>4570</v>
      </c>
      <c r="TEH4232" s="162" t="s">
        <v>4217</v>
      </c>
      <c r="TEI4232" s="105">
        <v>3914834.69</v>
      </c>
      <c r="TEJ4232" s="196"/>
      <c r="TEK4232" s="197"/>
      <c r="TEL4232" s="196"/>
      <c r="TEM4232" s="265">
        <v>3914834.69</v>
      </c>
      <c r="TEN4232" s="198">
        <v>45364</v>
      </c>
      <c r="TEO4232" s="102">
        <v>45386</v>
      </c>
      <c r="TEP4232" s="15"/>
      <c r="TEQ4232" s="15"/>
      <c r="TER4232" s="15"/>
      <c r="TES4232" s="203" t="s">
        <v>3938</v>
      </c>
      <c r="TET4232" s="162">
        <v>1</v>
      </c>
      <c r="TEU4232" s="204">
        <v>754.9</v>
      </c>
      <c r="TEV4232" s="162">
        <v>2024</v>
      </c>
      <c r="TEW4232" s="188" t="s">
        <v>4570</v>
      </c>
      <c r="TEX4232" s="162" t="s">
        <v>4217</v>
      </c>
      <c r="TEY4232" s="105">
        <v>3914834.69</v>
      </c>
      <c r="TEZ4232" s="196"/>
      <c r="TFA4232" s="197"/>
      <c r="TFB4232" s="196"/>
      <c r="TFC4232" s="265">
        <v>3914834.69</v>
      </c>
      <c r="TFD4232" s="198">
        <v>45364</v>
      </c>
      <c r="TFE4232" s="102">
        <v>45386</v>
      </c>
      <c r="TFF4232" s="15"/>
      <c r="TFG4232" s="15"/>
      <c r="TFH4232" s="15"/>
      <c r="TFI4232" s="203" t="s">
        <v>3938</v>
      </c>
      <c r="TFJ4232" s="162">
        <v>1</v>
      </c>
      <c r="TFK4232" s="204">
        <v>754.9</v>
      </c>
      <c r="TFL4232" s="162">
        <v>2024</v>
      </c>
      <c r="TFM4232" s="188" t="s">
        <v>4570</v>
      </c>
      <c r="TFN4232" s="162" t="s">
        <v>4217</v>
      </c>
      <c r="TFO4232" s="105">
        <v>3914834.69</v>
      </c>
      <c r="TFP4232" s="196"/>
      <c r="TFQ4232" s="197"/>
      <c r="TFR4232" s="196"/>
      <c r="TFS4232" s="265">
        <v>3914834.69</v>
      </c>
      <c r="TFT4232" s="198">
        <v>45364</v>
      </c>
      <c r="TFU4232" s="102">
        <v>45386</v>
      </c>
      <c r="TFV4232" s="15"/>
      <c r="TFW4232" s="15"/>
      <c r="TFX4232" s="15"/>
      <c r="TFY4232" s="203" t="s">
        <v>3938</v>
      </c>
      <c r="TFZ4232" s="162">
        <v>1</v>
      </c>
      <c r="TGA4232" s="204">
        <v>754.9</v>
      </c>
      <c r="TGB4232" s="162">
        <v>2024</v>
      </c>
      <c r="TGC4232" s="188" t="s">
        <v>4570</v>
      </c>
      <c r="TGD4232" s="162" t="s">
        <v>4217</v>
      </c>
      <c r="TGE4232" s="105">
        <v>3914834.69</v>
      </c>
      <c r="TGF4232" s="196"/>
      <c r="TGG4232" s="197"/>
      <c r="TGH4232" s="196"/>
      <c r="TGI4232" s="265">
        <v>3914834.69</v>
      </c>
      <c r="TGJ4232" s="198">
        <v>45364</v>
      </c>
      <c r="TGK4232" s="102">
        <v>45386</v>
      </c>
      <c r="TGL4232" s="15"/>
      <c r="TGM4232" s="15"/>
      <c r="TGN4232" s="15"/>
      <c r="TGO4232" s="203" t="s">
        <v>3938</v>
      </c>
      <c r="TGP4232" s="162">
        <v>1</v>
      </c>
      <c r="TGQ4232" s="204">
        <v>754.9</v>
      </c>
      <c r="TGR4232" s="162">
        <v>2024</v>
      </c>
      <c r="TGS4232" s="188" t="s">
        <v>4570</v>
      </c>
      <c r="TGT4232" s="162" t="s">
        <v>4217</v>
      </c>
      <c r="TGU4232" s="105">
        <v>3914834.69</v>
      </c>
      <c r="TGV4232" s="196"/>
      <c r="TGW4232" s="197"/>
      <c r="TGX4232" s="196"/>
      <c r="TGY4232" s="265">
        <v>3914834.69</v>
      </c>
      <c r="TGZ4232" s="198">
        <v>45364</v>
      </c>
      <c r="THA4232" s="102">
        <v>45386</v>
      </c>
      <c r="THB4232" s="15"/>
      <c r="THC4232" s="15"/>
      <c r="THD4232" s="15"/>
      <c r="THE4232" s="203" t="s">
        <v>3938</v>
      </c>
      <c r="THF4232" s="162">
        <v>1</v>
      </c>
      <c r="THG4232" s="204">
        <v>754.9</v>
      </c>
      <c r="THH4232" s="162">
        <v>2024</v>
      </c>
      <c r="THI4232" s="188" t="s">
        <v>4570</v>
      </c>
      <c r="THJ4232" s="162" t="s">
        <v>4217</v>
      </c>
      <c r="THK4232" s="105">
        <v>3914834.69</v>
      </c>
      <c r="THL4232" s="196"/>
      <c r="THM4232" s="197"/>
      <c r="THN4232" s="196"/>
      <c r="THO4232" s="265">
        <v>3914834.69</v>
      </c>
      <c r="THP4232" s="198">
        <v>45364</v>
      </c>
      <c r="THQ4232" s="102">
        <v>45386</v>
      </c>
      <c r="THR4232" s="15"/>
      <c r="THS4232" s="15"/>
      <c r="THT4232" s="15"/>
      <c r="THU4232" s="203" t="s">
        <v>3938</v>
      </c>
      <c r="THV4232" s="162">
        <v>1</v>
      </c>
      <c r="THW4232" s="204">
        <v>754.9</v>
      </c>
      <c r="THX4232" s="162">
        <v>2024</v>
      </c>
      <c r="THY4232" s="188" t="s">
        <v>4570</v>
      </c>
      <c r="THZ4232" s="162" t="s">
        <v>4217</v>
      </c>
      <c r="TIA4232" s="105">
        <v>3914834.69</v>
      </c>
      <c r="TIB4232" s="196"/>
      <c r="TIC4232" s="197"/>
      <c r="TID4232" s="196"/>
      <c r="TIE4232" s="265">
        <v>3914834.69</v>
      </c>
      <c r="TIF4232" s="198">
        <v>45364</v>
      </c>
      <c r="TIG4232" s="102">
        <v>45386</v>
      </c>
      <c r="TIH4232" s="15"/>
      <c r="TII4232" s="15"/>
      <c r="TIJ4232" s="15"/>
      <c r="TIK4232" s="203" t="s">
        <v>3938</v>
      </c>
      <c r="TIL4232" s="162">
        <v>1</v>
      </c>
      <c r="TIM4232" s="204">
        <v>754.9</v>
      </c>
      <c r="TIN4232" s="162">
        <v>2024</v>
      </c>
      <c r="TIO4232" s="188" t="s">
        <v>4570</v>
      </c>
      <c r="TIP4232" s="162" t="s">
        <v>4217</v>
      </c>
      <c r="TIQ4232" s="105">
        <v>3914834.69</v>
      </c>
      <c r="TIR4232" s="196"/>
      <c r="TIS4232" s="197"/>
      <c r="TIT4232" s="196"/>
      <c r="TIU4232" s="265">
        <v>3914834.69</v>
      </c>
      <c r="TIV4232" s="198">
        <v>45364</v>
      </c>
      <c r="TIW4232" s="102">
        <v>45386</v>
      </c>
      <c r="TIX4232" s="15"/>
      <c r="TIY4232" s="15"/>
      <c r="TIZ4232" s="15"/>
      <c r="TJA4232" s="203" t="s">
        <v>3938</v>
      </c>
      <c r="TJB4232" s="162">
        <v>1</v>
      </c>
      <c r="TJC4232" s="204">
        <v>754.9</v>
      </c>
      <c r="TJD4232" s="162">
        <v>2024</v>
      </c>
      <c r="TJE4232" s="188" t="s">
        <v>4570</v>
      </c>
      <c r="TJF4232" s="162" t="s">
        <v>4217</v>
      </c>
      <c r="TJG4232" s="105">
        <v>3914834.69</v>
      </c>
      <c r="TJH4232" s="196"/>
      <c r="TJI4232" s="197"/>
      <c r="TJJ4232" s="196"/>
      <c r="TJK4232" s="265">
        <v>3914834.69</v>
      </c>
      <c r="TJL4232" s="198">
        <v>45364</v>
      </c>
      <c r="TJM4232" s="102">
        <v>45386</v>
      </c>
      <c r="TJN4232" s="15"/>
      <c r="TJO4232" s="15"/>
      <c r="TJP4232" s="15"/>
      <c r="TJQ4232" s="203" t="s">
        <v>3938</v>
      </c>
      <c r="TJR4232" s="162">
        <v>1</v>
      </c>
      <c r="TJS4232" s="204">
        <v>754.9</v>
      </c>
      <c r="TJT4232" s="162">
        <v>2024</v>
      </c>
      <c r="TJU4232" s="188" t="s">
        <v>4570</v>
      </c>
      <c r="TJV4232" s="162" t="s">
        <v>4217</v>
      </c>
      <c r="TJW4232" s="105">
        <v>3914834.69</v>
      </c>
      <c r="TJX4232" s="196"/>
      <c r="TJY4232" s="197"/>
      <c r="TJZ4232" s="196"/>
      <c r="TKA4232" s="265">
        <v>3914834.69</v>
      </c>
      <c r="TKB4232" s="198">
        <v>45364</v>
      </c>
      <c r="TKC4232" s="102">
        <v>45386</v>
      </c>
      <c r="TKD4232" s="15"/>
      <c r="TKE4232" s="15"/>
      <c r="TKF4232" s="15"/>
      <c r="TKG4232" s="203" t="s">
        <v>3938</v>
      </c>
      <c r="TKH4232" s="162">
        <v>1</v>
      </c>
      <c r="TKI4232" s="204">
        <v>754.9</v>
      </c>
      <c r="TKJ4232" s="162">
        <v>2024</v>
      </c>
      <c r="TKK4232" s="188" t="s">
        <v>4570</v>
      </c>
      <c r="TKL4232" s="162" t="s">
        <v>4217</v>
      </c>
      <c r="TKM4232" s="105">
        <v>3914834.69</v>
      </c>
      <c r="TKN4232" s="196"/>
      <c r="TKO4232" s="197"/>
      <c r="TKP4232" s="196"/>
      <c r="TKQ4232" s="265">
        <v>3914834.69</v>
      </c>
      <c r="TKR4232" s="198">
        <v>45364</v>
      </c>
      <c r="TKS4232" s="102">
        <v>45386</v>
      </c>
      <c r="TKT4232" s="15"/>
      <c r="TKU4232" s="15"/>
      <c r="TKV4232" s="15"/>
      <c r="TKW4232" s="203" t="s">
        <v>3938</v>
      </c>
      <c r="TKX4232" s="162">
        <v>1</v>
      </c>
      <c r="TKY4232" s="204">
        <v>754.9</v>
      </c>
      <c r="TKZ4232" s="162">
        <v>2024</v>
      </c>
      <c r="TLA4232" s="188" t="s">
        <v>4570</v>
      </c>
      <c r="TLB4232" s="162" t="s">
        <v>4217</v>
      </c>
      <c r="TLC4232" s="105">
        <v>3914834.69</v>
      </c>
      <c r="TLD4232" s="196"/>
      <c r="TLE4232" s="197"/>
      <c r="TLF4232" s="196"/>
      <c r="TLG4232" s="265">
        <v>3914834.69</v>
      </c>
      <c r="TLH4232" s="198">
        <v>45364</v>
      </c>
      <c r="TLI4232" s="102">
        <v>45386</v>
      </c>
      <c r="TLJ4232" s="15"/>
      <c r="TLK4232" s="15"/>
      <c r="TLL4232" s="15"/>
      <c r="TLM4232" s="203" t="s">
        <v>3938</v>
      </c>
      <c r="TLN4232" s="162">
        <v>1</v>
      </c>
      <c r="TLO4232" s="204">
        <v>754.9</v>
      </c>
      <c r="TLP4232" s="162">
        <v>2024</v>
      </c>
      <c r="TLQ4232" s="188" t="s">
        <v>4570</v>
      </c>
      <c r="TLR4232" s="162" t="s">
        <v>4217</v>
      </c>
      <c r="TLS4232" s="105">
        <v>3914834.69</v>
      </c>
      <c r="TLT4232" s="196"/>
      <c r="TLU4232" s="197"/>
      <c r="TLV4232" s="196"/>
      <c r="TLW4232" s="265">
        <v>3914834.69</v>
      </c>
      <c r="TLX4232" s="198">
        <v>45364</v>
      </c>
      <c r="TLY4232" s="102">
        <v>45386</v>
      </c>
      <c r="TLZ4232" s="15"/>
      <c r="TMA4232" s="15"/>
      <c r="TMB4232" s="15"/>
      <c r="TMC4232" s="203" t="s">
        <v>3938</v>
      </c>
      <c r="TMD4232" s="162">
        <v>1</v>
      </c>
      <c r="TME4232" s="204">
        <v>754.9</v>
      </c>
      <c r="TMF4232" s="162">
        <v>2024</v>
      </c>
      <c r="TMG4232" s="188" t="s">
        <v>4570</v>
      </c>
      <c r="TMH4232" s="162" t="s">
        <v>4217</v>
      </c>
      <c r="TMI4232" s="105">
        <v>3914834.69</v>
      </c>
      <c r="TMJ4232" s="196"/>
      <c r="TMK4232" s="197"/>
      <c r="TML4232" s="196"/>
      <c r="TMM4232" s="265">
        <v>3914834.69</v>
      </c>
      <c r="TMN4232" s="198">
        <v>45364</v>
      </c>
      <c r="TMO4232" s="102">
        <v>45386</v>
      </c>
      <c r="TMP4232" s="15"/>
      <c r="TMQ4232" s="15"/>
      <c r="TMR4232" s="15"/>
      <c r="TMS4232" s="203" t="s">
        <v>3938</v>
      </c>
      <c r="TMT4232" s="162">
        <v>1</v>
      </c>
      <c r="TMU4232" s="204">
        <v>754.9</v>
      </c>
      <c r="TMV4232" s="162">
        <v>2024</v>
      </c>
      <c r="TMW4232" s="188" t="s">
        <v>4570</v>
      </c>
      <c r="TMX4232" s="162" t="s">
        <v>4217</v>
      </c>
      <c r="TMY4232" s="105">
        <v>3914834.69</v>
      </c>
      <c r="TMZ4232" s="196"/>
      <c r="TNA4232" s="197"/>
      <c r="TNB4232" s="196"/>
      <c r="TNC4232" s="265">
        <v>3914834.69</v>
      </c>
      <c r="TND4232" s="198">
        <v>45364</v>
      </c>
      <c r="TNE4232" s="102">
        <v>45386</v>
      </c>
      <c r="TNF4232" s="15"/>
      <c r="TNG4232" s="15"/>
      <c r="TNH4232" s="15"/>
      <c r="TNI4232" s="203" t="s">
        <v>3938</v>
      </c>
      <c r="TNJ4232" s="162">
        <v>1</v>
      </c>
      <c r="TNK4232" s="204">
        <v>754.9</v>
      </c>
      <c r="TNL4232" s="162">
        <v>2024</v>
      </c>
      <c r="TNM4232" s="188" t="s">
        <v>4570</v>
      </c>
      <c r="TNN4232" s="162" t="s">
        <v>4217</v>
      </c>
      <c r="TNO4232" s="105">
        <v>3914834.69</v>
      </c>
      <c r="TNP4232" s="196"/>
      <c r="TNQ4232" s="197"/>
      <c r="TNR4232" s="196"/>
      <c r="TNS4232" s="265">
        <v>3914834.69</v>
      </c>
      <c r="TNT4232" s="198">
        <v>45364</v>
      </c>
      <c r="TNU4232" s="102">
        <v>45386</v>
      </c>
      <c r="TNV4232" s="15"/>
      <c r="TNW4232" s="15"/>
      <c r="TNX4232" s="15"/>
      <c r="TNY4232" s="203" t="s">
        <v>3938</v>
      </c>
      <c r="TNZ4232" s="162">
        <v>1</v>
      </c>
      <c r="TOA4232" s="204">
        <v>754.9</v>
      </c>
      <c r="TOB4232" s="162">
        <v>2024</v>
      </c>
      <c r="TOC4232" s="188" t="s">
        <v>4570</v>
      </c>
      <c r="TOD4232" s="162" t="s">
        <v>4217</v>
      </c>
      <c r="TOE4232" s="105">
        <v>3914834.69</v>
      </c>
      <c r="TOF4232" s="196"/>
      <c r="TOG4232" s="197"/>
      <c r="TOH4232" s="196"/>
      <c r="TOI4232" s="265">
        <v>3914834.69</v>
      </c>
      <c r="TOJ4232" s="198">
        <v>45364</v>
      </c>
      <c r="TOK4232" s="102">
        <v>45386</v>
      </c>
      <c r="TOL4232" s="15"/>
      <c r="TOM4232" s="15"/>
      <c r="TON4232" s="15"/>
      <c r="TOO4232" s="203" t="s">
        <v>3938</v>
      </c>
      <c r="TOP4232" s="162">
        <v>1</v>
      </c>
      <c r="TOQ4232" s="204">
        <v>754.9</v>
      </c>
      <c r="TOR4232" s="162">
        <v>2024</v>
      </c>
      <c r="TOS4232" s="188" t="s">
        <v>4570</v>
      </c>
      <c r="TOT4232" s="162" t="s">
        <v>4217</v>
      </c>
      <c r="TOU4232" s="105">
        <v>3914834.69</v>
      </c>
      <c r="TOV4232" s="196"/>
      <c r="TOW4232" s="197"/>
      <c r="TOX4232" s="196"/>
      <c r="TOY4232" s="265">
        <v>3914834.69</v>
      </c>
      <c r="TOZ4232" s="198">
        <v>45364</v>
      </c>
      <c r="TPA4232" s="102">
        <v>45386</v>
      </c>
      <c r="TPB4232" s="15"/>
      <c r="TPC4232" s="15"/>
      <c r="TPD4232" s="15"/>
      <c r="TPE4232" s="203" t="s">
        <v>3938</v>
      </c>
      <c r="TPF4232" s="162">
        <v>1</v>
      </c>
      <c r="TPG4232" s="204">
        <v>754.9</v>
      </c>
      <c r="TPH4232" s="162">
        <v>2024</v>
      </c>
      <c r="TPI4232" s="188" t="s">
        <v>4570</v>
      </c>
      <c r="TPJ4232" s="162" t="s">
        <v>4217</v>
      </c>
      <c r="TPK4232" s="105">
        <v>3914834.69</v>
      </c>
      <c r="TPL4232" s="196"/>
      <c r="TPM4232" s="197"/>
      <c r="TPN4232" s="196"/>
      <c r="TPO4232" s="265">
        <v>3914834.69</v>
      </c>
      <c r="TPP4232" s="198">
        <v>45364</v>
      </c>
      <c r="TPQ4232" s="102">
        <v>45386</v>
      </c>
      <c r="TPR4232" s="15"/>
      <c r="TPS4232" s="15"/>
      <c r="TPT4232" s="15"/>
      <c r="TPU4232" s="203" t="s">
        <v>3938</v>
      </c>
      <c r="TPV4232" s="162">
        <v>1</v>
      </c>
      <c r="TPW4232" s="204">
        <v>754.9</v>
      </c>
      <c r="TPX4232" s="162">
        <v>2024</v>
      </c>
      <c r="TPY4232" s="188" t="s">
        <v>4570</v>
      </c>
      <c r="TPZ4232" s="162" t="s">
        <v>4217</v>
      </c>
      <c r="TQA4232" s="105">
        <v>3914834.69</v>
      </c>
      <c r="TQB4232" s="196"/>
      <c r="TQC4232" s="197"/>
      <c r="TQD4232" s="196"/>
      <c r="TQE4232" s="265">
        <v>3914834.69</v>
      </c>
      <c r="TQF4232" s="198">
        <v>45364</v>
      </c>
      <c r="TQG4232" s="102">
        <v>45386</v>
      </c>
      <c r="TQH4232" s="15"/>
      <c r="TQI4232" s="15"/>
      <c r="TQJ4232" s="15"/>
      <c r="TQK4232" s="203" t="s">
        <v>3938</v>
      </c>
      <c r="TQL4232" s="162">
        <v>1</v>
      </c>
      <c r="TQM4232" s="204">
        <v>754.9</v>
      </c>
      <c r="TQN4232" s="162">
        <v>2024</v>
      </c>
      <c r="TQO4232" s="188" t="s">
        <v>4570</v>
      </c>
      <c r="TQP4232" s="162" t="s">
        <v>4217</v>
      </c>
      <c r="TQQ4232" s="105">
        <v>3914834.69</v>
      </c>
      <c r="TQR4232" s="196"/>
      <c r="TQS4232" s="197"/>
      <c r="TQT4232" s="196"/>
      <c r="TQU4232" s="265">
        <v>3914834.69</v>
      </c>
      <c r="TQV4232" s="198">
        <v>45364</v>
      </c>
      <c r="TQW4232" s="102">
        <v>45386</v>
      </c>
      <c r="TQX4232" s="15"/>
      <c r="TQY4232" s="15"/>
      <c r="TQZ4232" s="15"/>
      <c r="TRA4232" s="203" t="s">
        <v>3938</v>
      </c>
      <c r="TRB4232" s="162">
        <v>1</v>
      </c>
      <c r="TRC4232" s="204">
        <v>754.9</v>
      </c>
      <c r="TRD4232" s="162">
        <v>2024</v>
      </c>
      <c r="TRE4232" s="188" t="s">
        <v>4570</v>
      </c>
      <c r="TRF4232" s="162" t="s">
        <v>4217</v>
      </c>
      <c r="TRG4232" s="105">
        <v>3914834.69</v>
      </c>
      <c r="TRH4232" s="196"/>
      <c r="TRI4232" s="197"/>
      <c r="TRJ4232" s="196"/>
      <c r="TRK4232" s="265">
        <v>3914834.69</v>
      </c>
      <c r="TRL4232" s="198">
        <v>45364</v>
      </c>
      <c r="TRM4232" s="102">
        <v>45386</v>
      </c>
      <c r="TRN4232" s="15"/>
      <c r="TRO4232" s="15"/>
      <c r="TRP4232" s="15"/>
      <c r="TRQ4232" s="203" t="s">
        <v>3938</v>
      </c>
      <c r="TRR4232" s="162">
        <v>1</v>
      </c>
      <c r="TRS4232" s="204">
        <v>754.9</v>
      </c>
      <c r="TRT4232" s="162">
        <v>2024</v>
      </c>
      <c r="TRU4232" s="188" t="s">
        <v>4570</v>
      </c>
      <c r="TRV4232" s="162" t="s">
        <v>4217</v>
      </c>
      <c r="TRW4232" s="105">
        <v>3914834.69</v>
      </c>
      <c r="TRX4232" s="196"/>
      <c r="TRY4232" s="197"/>
      <c r="TRZ4232" s="196"/>
      <c r="TSA4232" s="265">
        <v>3914834.69</v>
      </c>
      <c r="TSB4232" s="198">
        <v>45364</v>
      </c>
      <c r="TSC4232" s="102">
        <v>45386</v>
      </c>
      <c r="TSD4232" s="15"/>
      <c r="TSE4232" s="15"/>
      <c r="TSF4232" s="15"/>
      <c r="TSG4232" s="203" t="s">
        <v>3938</v>
      </c>
      <c r="TSH4232" s="162">
        <v>1</v>
      </c>
      <c r="TSI4232" s="204">
        <v>754.9</v>
      </c>
      <c r="TSJ4232" s="162">
        <v>2024</v>
      </c>
      <c r="TSK4232" s="188" t="s">
        <v>4570</v>
      </c>
      <c r="TSL4232" s="162" t="s">
        <v>4217</v>
      </c>
      <c r="TSM4232" s="105">
        <v>3914834.69</v>
      </c>
      <c r="TSN4232" s="196"/>
      <c r="TSO4232" s="197"/>
      <c r="TSP4232" s="196"/>
      <c r="TSQ4232" s="265">
        <v>3914834.69</v>
      </c>
      <c r="TSR4232" s="198">
        <v>45364</v>
      </c>
      <c r="TSS4232" s="102">
        <v>45386</v>
      </c>
      <c r="TST4232" s="15"/>
      <c r="TSU4232" s="15"/>
      <c r="TSV4232" s="15"/>
      <c r="TSW4232" s="203" t="s">
        <v>3938</v>
      </c>
      <c r="TSX4232" s="162">
        <v>1</v>
      </c>
      <c r="TSY4232" s="204">
        <v>754.9</v>
      </c>
      <c r="TSZ4232" s="162">
        <v>2024</v>
      </c>
      <c r="TTA4232" s="188" t="s">
        <v>4570</v>
      </c>
      <c r="TTB4232" s="162" t="s">
        <v>4217</v>
      </c>
      <c r="TTC4232" s="105">
        <v>3914834.69</v>
      </c>
      <c r="TTD4232" s="196"/>
      <c r="TTE4232" s="197"/>
      <c r="TTF4232" s="196"/>
      <c r="TTG4232" s="265">
        <v>3914834.69</v>
      </c>
      <c r="TTH4232" s="198">
        <v>45364</v>
      </c>
      <c r="TTI4232" s="102">
        <v>45386</v>
      </c>
      <c r="TTJ4232" s="15"/>
      <c r="TTK4232" s="15"/>
      <c r="TTL4232" s="15"/>
      <c r="TTM4232" s="203" t="s">
        <v>3938</v>
      </c>
      <c r="TTN4232" s="162">
        <v>1</v>
      </c>
      <c r="TTO4232" s="204">
        <v>754.9</v>
      </c>
      <c r="TTP4232" s="162">
        <v>2024</v>
      </c>
      <c r="TTQ4232" s="188" t="s">
        <v>4570</v>
      </c>
      <c r="TTR4232" s="162" t="s">
        <v>4217</v>
      </c>
      <c r="TTS4232" s="105">
        <v>3914834.69</v>
      </c>
      <c r="TTT4232" s="196"/>
      <c r="TTU4232" s="197"/>
      <c r="TTV4232" s="196"/>
      <c r="TTW4232" s="265">
        <v>3914834.69</v>
      </c>
      <c r="TTX4232" s="198">
        <v>45364</v>
      </c>
      <c r="TTY4232" s="102">
        <v>45386</v>
      </c>
      <c r="TTZ4232" s="15"/>
      <c r="TUA4232" s="15"/>
      <c r="TUB4232" s="15"/>
      <c r="TUC4232" s="203" t="s">
        <v>3938</v>
      </c>
      <c r="TUD4232" s="162">
        <v>1</v>
      </c>
      <c r="TUE4232" s="204">
        <v>754.9</v>
      </c>
      <c r="TUF4232" s="162">
        <v>2024</v>
      </c>
      <c r="TUG4232" s="188" t="s">
        <v>4570</v>
      </c>
      <c r="TUH4232" s="162" t="s">
        <v>4217</v>
      </c>
      <c r="TUI4232" s="105">
        <v>3914834.69</v>
      </c>
      <c r="TUJ4232" s="196"/>
      <c r="TUK4232" s="197"/>
      <c r="TUL4232" s="196"/>
      <c r="TUM4232" s="265">
        <v>3914834.69</v>
      </c>
      <c r="TUN4232" s="198">
        <v>45364</v>
      </c>
      <c r="TUO4232" s="102">
        <v>45386</v>
      </c>
      <c r="TUP4232" s="15"/>
      <c r="TUQ4232" s="15"/>
      <c r="TUR4232" s="15"/>
      <c r="TUS4232" s="203" t="s">
        <v>3938</v>
      </c>
      <c r="TUT4232" s="162">
        <v>1</v>
      </c>
      <c r="TUU4232" s="204">
        <v>754.9</v>
      </c>
      <c r="TUV4232" s="162">
        <v>2024</v>
      </c>
      <c r="TUW4232" s="188" t="s">
        <v>4570</v>
      </c>
      <c r="TUX4232" s="162" t="s">
        <v>4217</v>
      </c>
      <c r="TUY4232" s="105">
        <v>3914834.69</v>
      </c>
      <c r="TUZ4232" s="196"/>
      <c r="TVA4232" s="197"/>
      <c r="TVB4232" s="196"/>
      <c r="TVC4232" s="265">
        <v>3914834.69</v>
      </c>
      <c r="TVD4232" s="198">
        <v>45364</v>
      </c>
      <c r="TVE4232" s="102">
        <v>45386</v>
      </c>
      <c r="TVF4232" s="15"/>
      <c r="TVG4232" s="15"/>
      <c r="TVH4232" s="15"/>
      <c r="TVI4232" s="203" t="s">
        <v>3938</v>
      </c>
      <c r="TVJ4232" s="162">
        <v>1</v>
      </c>
      <c r="TVK4232" s="204">
        <v>754.9</v>
      </c>
      <c r="TVL4232" s="162">
        <v>2024</v>
      </c>
      <c r="TVM4232" s="188" t="s">
        <v>4570</v>
      </c>
      <c r="TVN4232" s="162" t="s">
        <v>4217</v>
      </c>
      <c r="TVO4232" s="105">
        <v>3914834.69</v>
      </c>
      <c r="TVP4232" s="196"/>
      <c r="TVQ4232" s="197"/>
      <c r="TVR4232" s="196"/>
      <c r="TVS4232" s="265">
        <v>3914834.69</v>
      </c>
      <c r="TVT4232" s="198">
        <v>45364</v>
      </c>
      <c r="TVU4232" s="102">
        <v>45386</v>
      </c>
      <c r="TVV4232" s="15"/>
      <c r="TVW4232" s="15"/>
      <c r="TVX4232" s="15"/>
      <c r="TVY4232" s="203" t="s">
        <v>3938</v>
      </c>
      <c r="TVZ4232" s="162">
        <v>1</v>
      </c>
      <c r="TWA4232" s="204">
        <v>754.9</v>
      </c>
      <c r="TWB4232" s="162">
        <v>2024</v>
      </c>
      <c r="TWC4232" s="188" t="s">
        <v>4570</v>
      </c>
      <c r="TWD4232" s="162" t="s">
        <v>4217</v>
      </c>
      <c r="TWE4232" s="105">
        <v>3914834.69</v>
      </c>
      <c r="TWF4232" s="196"/>
      <c r="TWG4232" s="197"/>
      <c r="TWH4232" s="196"/>
      <c r="TWI4232" s="265">
        <v>3914834.69</v>
      </c>
      <c r="TWJ4232" s="198">
        <v>45364</v>
      </c>
      <c r="TWK4232" s="102">
        <v>45386</v>
      </c>
      <c r="TWL4232" s="15"/>
      <c r="TWM4232" s="15"/>
      <c r="TWN4232" s="15"/>
      <c r="TWO4232" s="203" t="s">
        <v>3938</v>
      </c>
      <c r="TWP4232" s="162">
        <v>1</v>
      </c>
      <c r="TWQ4232" s="204">
        <v>754.9</v>
      </c>
      <c r="TWR4232" s="162">
        <v>2024</v>
      </c>
      <c r="TWS4232" s="188" t="s">
        <v>4570</v>
      </c>
      <c r="TWT4232" s="162" t="s">
        <v>4217</v>
      </c>
      <c r="TWU4232" s="105">
        <v>3914834.69</v>
      </c>
      <c r="TWV4232" s="196"/>
      <c r="TWW4232" s="197"/>
      <c r="TWX4232" s="196"/>
      <c r="TWY4232" s="265">
        <v>3914834.69</v>
      </c>
      <c r="TWZ4232" s="198">
        <v>45364</v>
      </c>
      <c r="TXA4232" s="102">
        <v>45386</v>
      </c>
      <c r="TXB4232" s="15"/>
      <c r="TXC4232" s="15"/>
      <c r="TXD4232" s="15"/>
      <c r="TXE4232" s="203" t="s">
        <v>3938</v>
      </c>
      <c r="TXF4232" s="162">
        <v>1</v>
      </c>
      <c r="TXG4232" s="204">
        <v>754.9</v>
      </c>
      <c r="TXH4232" s="162">
        <v>2024</v>
      </c>
      <c r="TXI4232" s="188" t="s">
        <v>4570</v>
      </c>
      <c r="TXJ4232" s="162" t="s">
        <v>4217</v>
      </c>
      <c r="TXK4232" s="105">
        <v>3914834.69</v>
      </c>
      <c r="TXL4232" s="196"/>
      <c r="TXM4232" s="197"/>
      <c r="TXN4232" s="196"/>
      <c r="TXO4232" s="265">
        <v>3914834.69</v>
      </c>
      <c r="TXP4232" s="198">
        <v>45364</v>
      </c>
      <c r="TXQ4232" s="102">
        <v>45386</v>
      </c>
      <c r="TXR4232" s="15"/>
      <c r="TXS4232" s="15"/>
      <c r="TXT4232" s="15"/>
      <c r="TXU4232" s="203" t="s">
        <v>3938</v>
      </c>
      <c r="TXV4232" s="162">
        <v>1</v>
      </c>
      <c r="TXW4232" s="204">
        <v>754.9</v>
      </c>
      <c r="TXX4232" s="162">
        <v>2024</v>
      </c>
      <c r="TXY4232" s="188" t="s">
        <v>4570</v>
      </c>
      <c r="TXZ4232" s="162" t="s">
        <v>4217</v>
      </c>
      <c r="TYA4232" s="105">
        <v>3914834.69</v>
      </c>
      <c r="TYB4232" s="196"/>
      <c r="TYC4232" s="197"/>
      <c r="TYD4232" s="196"/>
      <c r="TYE4232" s="265">
        <v>3914834.69</v>
      </c>
      <c r="TYF4232" s="198">
        <v>45364</v>
      </c>
      <c r="TYG4232" s="102">
        <v>45386</v>
      </c>
      <c r="TYH4232" s="15"/>
      <c r="TYI4232" s="15"/>
      <c r="TYJ4232" s="15"/>
      <c r="TYK4232" s="203" t="s">
        <v>3938</v>
      </c>
      <c r="TYL4232" s="162">
        <v>1</v>
      </c>
      <c r="TYM4232" s="204">
        <v>754.9</v>
      </c>
      <c r="TYN4232" s="162">
        <v>2024</v>
      </c>
      <c r="TYO4232" s="188" t="s">
        <v>4570</v>
      </c>
      <c r="TYP4232" s="162" t="s">
        <v>4217</v>
      </c>
      <c r="TYQ4232" s="105">
        <v>3914834.69</v>
      </c>
      <c r="TYR4232" s="196"/>
      <c r="TYS4232" s="197"/>
      <c r="TYT4232" s="196"/>
      <c r="TYU4232" s="265">
        <v>3914834.69</v>
      </c>
      <c r="TYV4232" s="198">
        <v>45364</v>
      </c>
      <c r="TYW4232" s="102">
        <v>45386</v>
      </c>
      <c r="TYX4232" s="15"/>
      <c r="TYY4232" s="15"/>
      <c r="TYZ4232" s="15"/>
      <c r="TZA4232" s="203" t="s">
        <v>3938</v>
      </c>
      <c r="TZB4232" s="162">
        <v>1</v>
      </c>
      <c r="TZC4232" s="204">
        <v>754.9</v>
      </c>
      <c r="TZD4232" s="162">
        <v>2024</v>
      </c>
      <c r="TZE4232" s="188" t="s">
        <v>4570</v>
      </c>
      <c r="TZF4232" s="162" t="s">
        <v>4217</v>
      </c>
      <c r="TZG4232" s="105">
        <v>3914834.69</v>
      </c>
      <c r="TZH4232" s="196"/>
      <c r="TZI4232" s="197"/>
      <c r="TZJ4232" s="196"/>
      <c r="TZK4232" s="265">
        <v>3914834.69</v>
      </c>
      <c r="TZL4232" s="198">
        <v>45364</v>
      </c>
      <c r="TZM4232" s="102">
        <v>45386</v>
      </c>
      <c r="TZN4232" s="15"/>
      <c r="TZO4232" s="15"/>
      <c r="TZP4232" s="15"/>
      <c r="TZQ4232" s="203" t="s">
        <v>3938</v>
      </c>
      <c r="TZR4232" s="162">
        <v>1</v>
      </c>
      <c r="TZS4232" s="204">
        <v>754.9</v>
      </c>
      <c r="TZT4232" s="162">
        <v>2024</v>
      </c>
      <c r="TZU4232" s="188" t="s">
        <v>4570</v>
      </c>
      <c r="TZV4232" s="162" t="s">
        <v>4217</v>
      </c>
      <c r="TZW4232" s="105">
        <v>3914834.69</v>
      </c>
      <c r="TZX4232" s="196"/>
      <c r="TZY4232" s="197"/>
      <c r="TZZ4232" s="196"/>
      <c r="UAA4232" s="265">
        <v>3914834.69</v>
      </c>
      <c r="UAB4232" s="198">
        <v>45364</v>
      </c>
      <c r="UAC4232" s="102">
        <v>45386</v>
      </c>
      <c r="UAD4232" s="15"/>
      <c r="UAE4232" s="15"/>
      <c r="UAF4232" s="15"/>
      <c r="UAG4232" s="203" t="s">
        <v>3938</v>
      </c>
      <c r="UAH4232" s="162">
        <v>1</v>
      </c>
      <c r="UAI4232" s="204">
        <v>754.9</v>
      </c>
      <c r="UAJ4232" s="162">
        <v>2024</v>
      </c>
      <c r="UAK4232" s="188" t="s">
        <v>4570</v>
      </c>
      <c r="UAL4232" s="162" t="s">
        <v>4217</v>
      </c>
      <c r="UAM4232" s="105">
        <v>3914834.69</v>
      </c>
      <c r="UAN4232" s="196"/>
      <c r="UAO4232" s="197"/>
      <c r="UAP4232" s="196"/>
      <c r="UAQ4232" s="265">
        <v>3914834.69</v>
      </c>
      <c r="UAR4232" s="198">
        <v>45364</v>
      </c>
      <c r="UAS4232" s="102">
        <v>45386</v>
      </c>
      <c r="UAT4232" s="15"/>
      <c r="UAU4232" s="15"/>
      <c r="UAV4232" s="15"/>
      <c r="UAW4232" s="203" t="s">
        <v>3938</v>
      </c>
      <c r="UAX4232" s="162">
        <v>1</v>
      </c>
      <c r="UAY4232" s="204">
        <v>754.9</v>
      </c>
      <c r="UAZ4232" s="162">
        <v>2024</v>
      </c>
      <c r="UBA4232" s="188" t="s">
        <v>4570</v>
      </c>
      <c r="UBB4232" s="162" t="s">
        <v>4217</v>
      </c>
      <c r="UBC4232" s="105">
        <v>3914834.69</v>
      </c>
      <c r="UBD4232" s="196"/>
      <c r="UBE4232" s="197"/>
      <c r="UBF4232" s="196"/>
      <c r="UBG4232" s="265">
        <v>3914834.69</v>
      </c>
      <c r="UBH4232" s="198">
        <v>45364</v>
      </c>
      <c r="UBI4232" s="102">
        <v>45386</v>
      </c>
      <c r="UBJ4232" s="15"/>
      <c r="UBK4232" s="15"/>
      <c r="UBL4232" s="15"/>
      <c r="UBM4232" s="203" t="s">
        <v>3938</v>
      </c>
      <c r="UBN4232" s="162">
        <v>1</v>
      </c>
      <c r="UBO4232" s="204">
        <v>754.9</v>
      </c>
      <c r="UBP4232" s="162">
        <v>2024</v>
      </c>
      <c r="UBQ4232" s="188" t="s">
        <v>4570</v>
      </c>
      <c r="UBR4232" s="162" t="s">
        <v>4217</v>
      </c>
      <c r="UBS4232" s="105">
        <v>3914834.69</v>
      </c>
      <c r="UBT4232" s="196"/>
      <c r="UBU4232" s="197"/>
      <c r="UBV4232" s="196"/>
      <c r="UBW4232" s="265">
        <v>3914834.69</v>
      </c>
      <c r="UBX4232" s="198">
        <v>45364</v>
      </c>
      <c r="UBY4232" s="102">
        <v>45386</v>
      </c>
      <c r="UBZ4232" s="15"/>
      <c r="UCA4232" s="15"/>
      <c r="UCB4232" s="15"/>
      <c r="UCC4232" s="203" t="s">
        <v>3938</v>
      </c>
      <c r="UCD4232" s="162">
        <v>1</v>
      </c>
      <c r="UCE4232" s="204">
        <v>754.9</v>
      </c>
      <c r="UCF4232" s="162">
        <v>2024</v>
      </c>
      <c r="UCG4232" s="188" t="s">
        <v>4570</v>
      </c>
      <c r="UCH4232" s="162" t="s">
        <v>4217</v>
      </c>
      <c r="UCI4232" s="105">
        <v>3914834.69</v>
      </c>
      <c r="UCJ4232" s="196"/>
      <c r="UCK4232" s="197"/>
      <c r="UCL4232" s="196"/>
      <c r="UCM4232" s="265">
        <v>3914834.69</v>
      </c>
      <c r="UCN4232" s="198">
        <v>45364</v>
      </c>
      <c r="UCO4232" s="102">
        <v>45386</v>
      </c>
      <c r="UCP4232" s="15"/>
      <c r="UCQ4232" s="15"/>
      <c r="UCR4232" s="15"/>
      <c r="UCS4232" s="203" t="s">
        <v>3938</v>
      </c>
      <c r="UCT4232" s="162">
        <v>1</v>
      </c>
      <c r="UCU4232" s="204">
        <v>754.9</v>
      </c>
      <c r="UCV4232" s="162">
        <v>2024</v>
      </c>
      <c r="UCW4232" s="188" t="s">
        <v>4570</v>
      </c>
      <c r="UCX4232" s="162" t="s">
        <v>4217</v>
      </c>
      <c r="UCY4232" s="105">
        <v>3914834.69</v>
      </c>
      <c r="UCZ4232" s="196"/>
      <c r="UDA4232" s="197"/>
      <c r="UDB4232" s="196"/>
      <c r="UDC4232" s="265">
        <v>3914834.69</v>
      </c>
      <c r="UDD4232" s="198">
        <v>45364</v>
      </c>
      <c r="UDE4232" s="102">
        <v>45386</v>
      </c>
      <c r="UDF4232" s="15"/>
      <c r="UDG4232" s="15"/>
      <c r="UDH4232" s="15"/>
      <c r="UDI4232" s="203" t="s">
        <v>3938</v>
      </c>
      <c r="UDJ4232" s="162">
        <v>1</v>
      </c>
      <c r="UDK4232" s="204">
        <v>754.9</v>
      </c>
      <c r="UDL4232" s="162">
        <v>2024</v>
      </c>
      <c r="UDM4232" s="188" t="s">
        <v>4570</v>
      </c>
      <c r="UDN4232" s="162" t="s">
        <v>4217</v>
      </c>
      <c r="UDO4232" s="105">
        <v>3914834.69</v>
      </c>
      <c r="UDP4232" s="196"/>
      <c r="UDQ4232" s="197"/>
      <c r="UDR4232" s="196"/>
      <c r="UDS4232" s="265">
        <v>3914834.69</v>
      </c>
      <c r="UDT4232" s="198">
        <v>45364</v>
      </c>
      <c r="UDU4232" s="102">
        <v>45386</v>
      </c>
      <c r="UDV4232" s="15"/>
      <c r="UDW4232" s="15"/>
      <c r="UDX4232" s="15"/>
      <c r="UDY4232" s="203" t="s">
        <v>3938</v>
      </c>
      <c r="UDZ4232" s="162">
        <v>1</v>
      </c>
      <c r="UEA4232" s="204">
        <v>754.9</v>
      </c>
      <c r="UEB4232" s="162">
        <v>2024</v>
      </c>
      <c r="UEC4232" s="188" t="s">
        <v>4570</v>
      </c>
      <c r="UED4232" s="162" t="s">
        <v>4217</v>
      </c>
      <c r="UEE4232" s="105">
        <v>3914834.69</v>
      </c>
      <c r="UEF4232" s="196"/>
      <c r="UEG4232" s="197"/>
      <c r="UEH4232" s="196"/>
      <c r="UEI4232" s="265">
        <v>3914834.69</v>
      </c>
      <c r="UEJ4232" s="198">
        <v>45364</v>
      </c>
      <c r="UEK4232" s="102">
        <v>45386</v>
      </c>
      <c r="UEL4232" s="15"/>
      <c r="UEM4232" s="15"/>
      <c r="UEN4232" s="15"/>
      <c r="UEO4232" s="203" t="s">
        <v>3938</v>
      </c>
      <c r="UEP4232" s="162">
        <v>1</v>
      </c>
      <c r="UEQ4232" s="204">
        <v>754.9</v>
      </c>
      <c r="UER4232" s="162">
        <v>2024</v>
      </c>
      <c r="UES4232" s="188" t="s">
        <v>4570</v>
      </c>
      <c r="UET4232" s="162" t="s">
        <v>4217</v>
      </c>
      <c r="UEU4232" s="105">
        <v>3914834.69</v>
      </c>
      <c r="UEV4232" s="196"/>
      <c r="UEW4232" s="197"/>
      <c r="UEX4232" s="196"/>
      <c r="UEY4232" s="265">
        <v>3914834.69</v>
      </c>
      <c r="UEZ4232" s="198">
        <v>45364</v>
      </c>
      <c r="UFA4232" s="102">
        <v>45386</v>
      </c>
      <c r="UFB4232" s="15"/>
      <c r="UFC4232" s="15"/>
      <c r="UFD4232" s="15"/>
      <c r="UFE4232" s="203" t="s">
        <v>3938</v>
      </c>
      <c r="UFF4232" s="162">
        <v>1</v>
      </c>
      <c r="UFG4232" s="204">
        <v>754.9</v>
      </c>
      <c r="UFH4232" s="162">
        <v>2024</v>
      </c>
      <c r="UFI4232" s="188" t="s">
        <v>4570</v>
      </c>
      <c r="UFJ4232" s="162" t="s">
        <v>4217</v>
      </c>
      <c r="UFK4232" s="105">
        <v>3914834.69</v>
      </c>
      <c r="UFL4232" s="196"/>
      <c r="UFM4232" s="197"/>
      <c r="UFN4232" s="196"/>
      <c r="UFO4232" s="265">
        <v>3914834.69</v>
      </c>
      <c r="UFP4232" s="198">
        <v>45364</v>
      </c>
      <c r="UFQ4232" s="102">
        <v>45386</v>
      </c>
      <c r="UFR4232" s="15"/>
      <c r="UFS4232" s="15"/>
      <c r="UFT4232" s="15"/>
      <c r="UFU4232" s="203" t="s">
        <v>3938</v>
      </c>
      <c r="UFV4232" s="162">
        <v>1</v>
      </c>
      <c r="UFW4232" s="204">
        <v>754.9</v>
      </c>
      <c r="UFX4232" s="162">
        <v>2024</v>
      </c>
      <c r="UFY4232" s="188" t="s">
        <v>4570</v>
      </c>
      <c r="UFZ4232" s="162" t="s">
        <v>4217</v>
      </c>
      <c r="UGA4232" s="105">
        <v>3914834.69</v>
      </c>
      <c r="UGB4232" s="196"/>
      <c r="UGC4232" s="197"/>
      <c r="UGD4232" s="196"/>
      <c r="UGE4232" s="265">
        <v>3914834.69</v>
      </c>
      <c r="UGF4232" s="198">
        <v>45364</v>
      </c>
      <c r="UGG4232" s="102">
        <v>45386</v>
      </c>
      <c r="UGH4232" s="15"/>
      <c r="UGI4232" s="15"/>
      <c r="UGJ4232" s="15"/>
      <c r="UGK4232" s="203" t="s">
        <v>3938</v>
      </c>
      <c r="UGL4232" s="162">
        <v>1</v>
      </c>
      <c r="UGM4232" s="204">
        <v>754.9</v>
      </c>
      <c r="UGN4232" s="162">
        <v>2024</v>
      </c>
      <c r="UGO4232" s="188" t="s">
        <v>4570</v>
      </c>
      <c r="UGP4232" s="162" t="s">
        <v>4217</v>
      </c>
      <c r="UGQ4232" s="105">
        <v>3914834.69</v>
      </c>
      <c r="UGR4232" s="196"/>
      <c r="UGS4232" s="197"/>
      <c r="UGT4232" s="196"/>
      <c r="UGU4232" s="265">
        <v>3914834.69</v>
      </c>
      <c r="UGV4232" s="198">
        <v>45364</v>
      </c>
      <c r="UGW4232" s="102">
        <v>45386</v>
      </c>
      <c r="UGX4232" s="15"/>
      <c r="UGY4232" s="15"/>
      <c r="UGZ4232" s="15"/>
      <c r="UHA4232" s="203" t="s">
        <v>3938</v>
      </c>
      <c r="UHB4232" s="162">
        <v>1</v>
      </c>
      <c r="UHC4232" s="204">
        <v>754.9</v>
      </c>
      <c r="UHD4232" s="162">
        <v>2024</v>
      </c>
      <c r="UHE4232" s="188" t="s">
        <v>4570</v>
      </c>
      <c r="UHF4232" s="162" t="s">
        <v>4217</v>
      </c>
      <c r="UHG4232" s="105">
        <v>3914834.69</v>
      </c>
      <c r="UHH4232" s="196"/>
      <c r="UHI4232" s="197"/>
      <c r="UHJ4232" s="196"/>
      <c r="UHK4232" s="265">
        <v>3914834.69</v>
      </c>
      <c r="UHL4232" s="198">
        <v>45364</v>
      </c>
      <c r="UHM4232" s="102">
        <v>45386</v>
      </c>
      <c r="UHN4232" s="15"/>
      <c r="UHO4232" s="15"/>
      <c r="UHP4232" s="15"/>
      <c r="UHQ4232" s="203" t="s">
        <v>3938</v>
      </c>
      <c r="UHR4232" s="162">
        <v>1</v>
      </c>
      <c r="UHS4232" s="204">
        <v>754.9</v>
      </c>
      <c r="UHT4232" s="162">
        <v>2024</v>
      </c>
      <c r="UHU4232" s="188" t="s">
        <v>4570</v>
      </c>
      <c r="UHV4232" s="162" t="s">
        <v>4217</v>
      </c>
      <c r="UHW4232" s="105">
        <v>3914834.69</v>
      </c>
      <c r="UHX4232" s="196"/>
      <c r="UHY4232" s="197"/>
      <c r="UHZ4232" s="196"/>
      <c r="UIA4232" s="265">
        <v>3914834.69</v>
      </c>
      <c r="UIB4232" s="198">
        <v>45364</v>
      </c>
      <c r="UIC4232" s="102">
        <v>45386</v>
      </c>
      <c r="UID4232" s="15"/>
      <c r="UIE4232" s="15"/>
      <c r="UIF4232" s="15"/>
      <c r="UIG4232" s="203" t="s">
        <v>3938</v>
      </c>
      <c r="UIH4232" s="162">
        <v>1</v>
      </c>
      <c r="UII4232" s="204">
        <v>754.9</v>
      </c>
      <c r="UIJ4232" s="162">
        <v>2024</v>
      </c>
      <c r="UIK4232" s="188" t="s">
        <v>4570</v>
      </c>
      <c r="UIL4232" s="162" t="s">
        <v>4217</v>
      </c>
      <c r="UIM4232" s="105">
        <v>3914834.69</v>
      </c>
      <c r="UIN4232" s="196"/>
      <c r="UIO4232" s="197"/>
      <c r="UIP4232" s="196"/>
      <c r="UIQ4232" s="265">
        <v>3914834.69</v>
      </c>
      <c r="UIR4232" s="198">
        <v>45364</v>
      </c>
      <c r="UIS4232" s="102">
        <v>45386</v>
      </c>
      <c r="UIT4232" s="15"/>
      <c r="UIU4232" s="15"/>
      <c r="UIV4232" s="15"/>
      <c r="UIW4232" s="203" t="s">
        <v>3938</v>
      </c>
      <c r="UIX4232" s="162">
        <v>1</v>
      </c>
      <c r="UIY4232" s="204">
        <v>754.9</v>
      </c>
      <c r="UIZ4232" s="162">
        <v>2024</v>
      </c>
      <c r="UJA4232" s="188" t="s">
        <v>4570</v>
      </c>
      <c r="UJB4232" s="162" t="s">
        <v>4217</v>
      </c>
      <c r="UJC4232" s="105">
        <v>3914834.69</v>
      </c>
      <c r="UJD4232" s="196"/>
      <c r="UJE4232" s="197"/>
      <c r="UJF4232" s="196"/>
      <c r="UJG4232" s="265">
        <v>3914834.69</v>
      </c>
      <c r="UJH4232" s="198">
        <v>45364</v>
      </c>
      <c r="UJI4232" s="102">
        <v>45386</v>
      </c>
      <c r="UJJ4232" s="15"/>
      <c r="UJK4232" s="15"/>
      <c r="UJL4232" s="15"/>
      <c r="UJM4232" s="203" t="s">
        <v>3938</v>
      </c>
      <c r="UJN4232" s="162">
        <v>1</v>
      </c>
      <c r="UJO4232" s="204">
        <v>754.9</v>
      </c>
      <c r="UJP4232" s="162">
        <v>2024</v>
      </c>
      <c r="UJQ4232" s="188" t="s">
        <v>4570</v>
      </c>
      <c r="UJR4232" s="162" t="s">
        <v>4217</v>
      </c>
      <c r="UJS4232" s="105">
        <v>3914834.69</v>
      </c>
      <c r="UJT4232" s="196"/>
      <c r="UJU4232" s="197"/>
      <c r="UJV4232" s="196"/>
      <c r="UJW4232" s="265">
        <v>3914834.69</v>
      </c>
      <c r="UJX4232" s="198">
        <v>45364</v>
      </c>
      <c r="UJY4232" s="102">
        <v>45386</v>
      </c>
      <c r="UJZ4232" s="15"/>
      <c r="UKA4232" s="15"/>
      <c r="UKB4232" s="15"/>
      <c r="UKC4232" s="203" t="s">
        <v>3938</v>
      </c>
      <c r="UKD4232" s="162">
        <v>1</v>
      </c>
      <c r="UKE4232" s="204">
        <v>754.9</v>
      </c>
      <c r="UKF4232" s="162">
        <v>2024</v>
      </c>
      <c r="UKG4232" s="188" t="s">
        <v>4570</v>
      </c>
      <c r="UKH4232" s="162" t="s">
        <v>4217</v>
      </c>
      <c r="UKI4232" s="105">
        <v>3914834.69</v>
      </c>
      <c r="UKJ4232" s="196"/>
      <c r="UKK4232" s="197"/>
      <c r="UKL4232" s="196"/>
      <c r="UKM4232" s="265">
        <v>3914834.69</v>
      </c>
      <c r="UKN4232" s="198">
        <v>45364</v>
      </c>
      <c r="UKO4232" s="102">
        <v>45386</v>
      </c>
      <c r="UKP4232" s="15"/>
      <c r="UKQ4232" s="15"/>
      <c r="UKR4232" s="15"/>
      <c r="UKS4232" s="203" t="s">
        <v>3938</v>
      </c>
      <c r="UKT4232" s="162">
        <v>1</v>
      </c>
      <c r="UKU4232" s="204">
        <v>754.9</v>
      </c>
      <c r="UKV4232" s="162">
        <v>2024</v>
      </c>
      <c r="UKW4232" s="188" t="s">
        <v>4570</v>
      </c>
      <c r="UKX4232" s="162" t="s">
        <v>4217</v>
      </c>
      <c r="UKY4232" s="105">
        <v>3914834.69</v>
      </c>
      <c r="UKZ4232" s="196"/>
      <c r="ULA4232" s="197"/>
      <c r="ULB4232" s="196"/>
      <c r="ULC4232" s="265">
        <v>3914834.69</v>
      </c>
      <c r="ULD4232" s="198">
        <v>45364</v>
      </c>
      <c r="ULE4232" s="102">
        <v>45386</v>
      </c>
      <c r="ULF4232" s="15"/>
      <c r="ULG4232" s="15"/>
      <c r="ULH4232" s="15"/>
      <c r="ULI4232" s="203" t="s">
        <v>3938</v>
      </c>
      <c r="ULJ4232" s="162">
        <v>1</v>
      </c>
      <c r="ULK4232" s="204">
        <v>754.9</v>
      </c>
      <c r="ULL4232" s="162">
        <v>2024</v>
      </c>
      <c r="ULM4232" s="188" t="s">
        <v>4570</v>
      </c>
      <c r="ULN4232" s="162" t="s">
        <v>4217</v>
      </c>
      <c r="ULO4232" s="105">
        <v>3914834.69</v>
      </c>
      <c r="ULP4232" s="196"/>
      <c r="ULQ4232" s="197"/>
      <c r="ULR4232" s="196"/>
      <c r="ULS4232" s="265">
        <v>3914834.69</v>
      </c>
      <c r="ULT4232" s="198">
        <v>45364</v>
      </c>
      <c r="ULU4232" s="102">
        <v>45386</v>
      </c>
      <c r="ULV4232" s="15"/>
      <c r="ULW4232" s="15"/>
      <c r="ULX4232" s="15"/>
      <c r="ULY4232" s="203" t="s">
        <v>3938</v>
      </c>
      <c r="ULZ4232" s="162">
        <v>1</v>
      </c>
      <c r="UMA4232" s="204">
        <v>754.9</v>
      </c>
      <c r="UMB4232" s="162">
        <v>2024</v>
      </c>
      <c r="UMC4232" s="188" t="s">
        <v>4570</v>
      </c>
      <c r="UMD4232" s="162" t="s">
        <v>4217</v>
      </c>
      <c r="UME4232" s="105">
        <v>3914834.69</v>
      </c>
      <c r="UMF4232" s="196"/>
      <c r="UMG4232" s="197"/>
      <c r="UMH4232" s="196"/>
      <c r="UMI4232" s="265">
        <v>3914834.69</v>
      </c>
      <c r="UMJ4232" s="198">
        <v>45364</v>
      </c>
      <c r="UMK4232" s="102">
        <v>45386</v>
      </c>
      <c r="UML4232" s="15"/>
      <c r="UMM4232" s="15"/>
      <c r="UMN4232" s="15"/>
      <c r="UMO4232" s="203" t="s">
        <v>3938</v>
      </c>
      <c r="UMP4232" s="162">
        <v>1</v>
      </c>
      <c r="UMQ4232" s="204">
        <v>754.9</v>
      </c>
      <c r="UMR4232" s="162">
        <v>2024</v>
      </c>
      <c r="UMS4232" s="188" t="s">
        <v>4570</v>
      </c>
      <c r="UMT4232" s="162" t="s">
        <v>4217</v>
      </c>
      <c r="UMU4232" s="105">
        <v>3914834.69</v>
      </c>
      <c r="UMV4232" s="196"/>
      <c r="UMW4232" s="197"/>
      <c r="UMX4232" s="196"/>
      <c r="UMY4232" s="265">
        <v>3914834.69</v>
      </c>
      <c r="UMZ4232" s="198">
        <v>45364</v>
      </c>
      <c r="UNA4232" s="102">
        <v>45386</v>
      </c>
      <c r="UNB4232" s="15"/>
      <c r="UNC4232" s="15"/>
      <c r="UND4232" s="15"/>
      <c r="UNE4232" s="203" t="s">
        <v>3938</v>
      </c>
      <c r="UNF4232" s="162">
        <v>1</v>
      </c>
      <c r="UNG4232" s="204">
        <v>754.9</v>
      </c>
      <c r="UNH4232" s="162">
        <v>2024</v>
      </c>
      <c r="UNI4232" s="188" t="s">
        <v>4570</v>
      </c>
      <c r="UNJ4232" s="162" t="s">
        <v>4217</v>
      </c>
      <c r="UNK4232" s="105">
        <v>3914834.69</v>
      </c>
      <c r="UNL4232" s="196"/>
      <c r="UNM4232" s="197"/>
      <c r="UNN4232" s="196"/>
      <c r="UNO4232" s="265">
        <v>3914834.69</v>
      </c>
      <c r="UNP4232" s="198">
        <v>45364</v>
      </c>
      <c r="UNQ4232" s="102">
        <v>45386</v>
      </c>
      <c r="UNR4232" s="15"/>
      <c r="UNS4232" s="15"/>
      <c r="UNT4232" s="15"/>
      <c r="UNU4232" s="203" t="s">
        <v>3938</v>
      </c>
      <c r="UNV4232" s="162">
        <v>1</v>
      </c>
      <c r="UNW4232" s="204">
        <v>754.9</v>
      </c>
      <c r="UNX4232" s="162">
        <v>2024</v>
      </c>
      <c r="UNY4232" s="188" t="s">
        <v>4570</v>
      </c>
      <c r="UNZ4232" s="162" t="s">
        <v>4217</v>
      </c>
      <c r="UOA4232" s="105">
        <v>3914834.69</v>
      </c>
      <c r="UOB4232" s="196"/>
      <c r="UOC4232" s="197"/>
      <c r="UOD4232" s="196"/>
      <c r="UOE4232" s="265">
        <v>3914834.69</v>
      </c>
      <c r="UOF4232" s="198">
        <v>45364</v>
      </c>
      <c r="UOG4232" s="102">
        <v>45386</v>
      </c>
      <c r="UOH4232" s="15"/>
      <c r="UOI4232" s="15"/>
      <c r="UOJ4232" s="15"/>
      <c r="UOK4232" s="203" t="s">
        <v>3938</v>
      </c>
      <c r="UOL4232" s="162">
        <v>1</v>
      </c>
      <c r="UOM4232" s="204">
        <v>754.9</v>
      </c>
      <c r="UON4232" s="162">
        <v>2024</v>
      </c>
      <c r="UOO4232" s="188" t="s">
        <v>4570</v>
      </c>
      <c r="UOP4232" s="162" t="s">
        <v>4217</v>
      </c>
      <c r="UOQ4232" s="105">
        <v>3914834.69</v>
      </c>
      <c r="UOR4232" s="196"/>
      <c r="UOS4232" s="197"/>
      <c r="UOT4232" s="196"/>
      <c r="UOU4232" s="265">
        <v>3914834.69</v>
      </c>
      <c r="UOV4232" s="198">
        <v>45364</v>
      </c>
      <c r="UOW4232" s="102">
        <v>45386</v>
      </c>
      <c r="UOX4232" s="15"/>
      <c r="UOY4232" s="15"/>
      <c r="UOZ4232" s="15"/>
      <c r="UPA4232" s="203" t="s">
        <v>3938</v>
      </c>
      <c r="UPB4232" s="162">
        <v>1</v>
      </c>
      <c r="UPC4232" s="204">
        <v>754.9</v>
      </c>
      <c r="UPD4232" s="162">
        <v>2024</v>
      </c>
      <c r="UPE4232" s="188" t="s">
        <v>4570</v>
      </c>
      <c r="UPF4232" s="162" t="s">
        <v>4217</v>
      </c>
      <c r="UPG4232" s="105">
        <v>3914834.69</v>
      </c>
      <c r="UPH4232" s="196"/>
      <c r="UPI4232" s="197"/>
      <c r="UPJ4232" s="196"/>
      <c r="UPK4232" s="265">
        <v>3914834.69</v>
      </c>
      <c r="UPL4232" s="198">
        <v>45364</v>
      </c>
      <c r="UPM4232" s="102">
        <v>45386</v>
      </c>
      <c r="UPN4232" s="15"/>
      <c r="UPO4232" s="15"/>
      <c r="UPP4232" s="15"/>
      <c r="UPQ4232" s="203" t="s">
        <v>3938</v>
      </c>
      <c r="UPR4232" s="162">
        <v>1</v>
      </c>
      <c r="UPS4232" s="204">
        <v>754.9</v>
      </c>
      <c r="UPT4232" s="162">
        <v>2024</v>
      </c>
      <c r="UPU4232" s="188" t="s">
        <v>4570</v>
      </c>
      <c r="UPV4232" s="162" t="s">
        <v>4217</v>
      </c>
      <c r="UPW4232" s="105">
        <v>3914834.69</v>
      </c>
      <c r="UPX4232" s="196"/>
      <c r="UPY4232" s="197"/>
      <c r="UPZ4232" s="196"/>
      <c r="UQA4232" s="265">
        <v>3914834.69</v>
      </c>
      <c r="UQB4232" s="198">
        <v>45364</v>
      </c>
      <c r="UQC4232" s="102">
        <v>45386</v>
      </c>
      <c r="UQD4232" s="15"/>
      <c r="UQE4232" s="15"/>
      <c r="UQF4232" s="15"/>
      <c r="UQG4232" s="203" t="s">
        <v>3938</v>
      </c>
      <c r="UQH4232" s="162">
        <v>1</v>
      </c>
      <c r="UQI4232" s="204">
        <v>754.9</v>
      </c>
      <c r="UQJ4232" s="162">
        <v>2024</v>
      </c>
      <c r="UQK4232" s="188" t="s">
        <v>4570</v>
      </c>
      <c r="UQL4232" s="162" t="s">
        <v>4217</v>
      </c>
      <c r="UQM4232" s="105">
        <v>3914834.69</v>
      </c>
      <c r="UQN4232" s="196"/>
      <c r="UQO4232" s="197"/>
      <c r="UQP4232" s="196"/>
      <c r="UQQ4232" s="265">
        <v>3914834.69</v>
      </c>
      <c r="UQR4232" s="198">
        <v>45364</v>
      </c>
      <c r="UQS4232" s="102">
        <v>45386</v>
      </c>
      <c r="UQT4232" s="15"/>
      <c r="UQU4232" s="15"/>
      <c r="UQV4232" s="15"/>
      <c r="UQW4232" s="203" t="s">
        <v>3938</v>
      </c>
      <c r="UQX4232" s="162">
        <v>1</v>
      </c>
      <c r="UQY4232" s="204">
        <v>754.9</v>
      </c>
      <c r="UQZ4232" s="162">
        <v>2024</v>
      </c>
      <c r="URA4232" s="188" t="s">
        <v>4570</v>
      </c>
      <c r="URB4232" s="162" t="s">
        <v>4217</v>
      </c>
      <c r="URC4232" s="105">
        <v>3914834.69</v>
      </c>
      <c r="URD4232" s="196"/>
      <c r="URE4232" s="197"/>
      <c r="URF4232" s="196"/>
      <c r="URG4232" s="265">
        <v>3914834.69</v>
      </c>
      <c r="URH4232" s="198">
        <v>45364</v>
      </c>
      <c r="URI4232" s="102">
        <v>45386</v>
      </c>
      <c r="URJ4232" s="15"/>
      <c r="URK4232" s="15"/>
      <c r="URL4232" s="15"/>
      <c r="URM4232" s="203" t="s">
        <v>3938</v>
      </c>
      <c r="URN4232" s="162">
        <v>1</v>
      </c>
      <c r="URO4232" s="204">
        <v>754.9</v>
      </c>
      <c r="URP4232" s="162">
        <v>2024</v>
      </c>
      <c r="URQ4232" s="188" t="s">
        <v>4570</v>
      </c>
      <c r="URR4232" s="162" t="s">
        <v>4217</v>
      </c>
      <c r="URS4232" s="105">
        <v>3914834.69</v>
      </c>
      <c r="URT4232" s="196"/>
      <c r="URU4232" s="197"/>
      <c r="URV4232" s="196"/>
      <c r="URW4232" s="265">
        <v>3914834.69</v>
      </c>
      <c r="URX4232" s="198">
        <v>45364</v>
      </c>
      <c r="URY4232" s="102">
        <v>45386</v>
      </c>
      <c r="URZ4232" s="15"/>
      <c r="USA4232" s="15"/>
      <c r="USB4232" s="15"/>
      <c r="USC4232" s="203" t="s">
        <v>3938</v>
      </c>
      <c r="USD4232" s="162">
        <v>1</v>
      </c>
      <c r="USE4232" s="204">
        <v>754.9</v>
      </c>
      <c r="USF4232" s="162">
        <v>2024</v>
      </c>
      <c r="USG4232" s="188" t="s">
        <v>4570</v>
      </c>
      <c r="USH4232" s="162" t="s">
        <v>4217</v>
      </c>
      <c r="USI4232" s="105">
        <v>3914834.69</v>
      </c>
      <c r="USJ4232" s="196"/>
      <c r="USK4232" s="197"/>
      <c r="USL4232" s="196"/>
      <c r="USM4232" s="265">
        <v>3914834.69</v>
      </c>
      <c r="USN4232" s="198">
        <v>45364</v>
      </c>
      <c r="USO4232" s="102">
        <v>45386</v>
      </c>
      <c r="USP4232" s="15"/>
      <c r="USQ4232" s="15"/>
      <c r="USR4232" s="15"/>
      <c r="USS4232" s="203" t="s">
        <v>3938</v>
      </c>
      <c r="UST4232" s="162">
        <v>1</v>
      </c>
      <c r="USU4232" s="204">
        <v>754.9</v>
      </c>
      <c r="USV4232" s="162">
        <v>2024</v>
      </c>
      <c r="USW4232" s="188" t="s">
        <v>4570</v>
      </c>
      <c r="USX4232" s="162" t="s">
        <v>4217</v>
      </c>
      <c r="USY4232" s="105">
        <v>3914834.69</v>
      </c>
      <c r="USZ4232" s="196"/>
      <c r="UTA4232" s="197"/>
      <c r="UTB4232" s="196"/>
      <c r="UTC4232" s="265">
        <v>3914834.69</v>
      </c>
      <c r="UTD4232" s="198">
        <v>45364</v>
      </c>
      <c r="UTE4232" s="102">
        <v>45386</v>
      </c>
      <c r="UTF4232" s="15"/>
      <c r="UTG4232" s="15"/>
      <c r="UTH4232" s="15"/>
      <c r="UTI4232" s="203" t="s">
        <v>3938</v>
      </c>
      <c r="UTJ4232" s="162">
        <v>1</v>
      </c>
      <c r="UTK4232" s="204">
        <v>754.9</v>
      </c>
      <c r="UTL4232" s="162">
        <v>2024</v>
      </c>
      <c r="UTM4232" s="188" t="s">
        <v>4570</v>
      </c>
      <c r="UTN4232" s="162" t="s">
        <v>4217</v>
      </c>
      <c r="UTO4232" s="105">
        <v>3914834.69</v>
      </c>
      <c r="UTP4232" s="196"/>
      <c r="UTQ4232" s="197"/>
      <c r="UTR4232" s="196"/>
      <c r="UTS4232" s="265">
        <v>3914834.69</v>
      </c>
      <c r="UTT4232" s="198">
        <v>45364</v>
      </c>
      <c r="UTU4232" s="102">
        <v>45386</v>
      </c>
      <c r="UTV4232" s="15"/>
      <c r="UTW4232" s="15"/>
      <c r="UTX4232" s="15"/>
      <c r="UTY4232" s="203" t="s">
        <v>3938</v>
      </c>
      <c r="UTZ4232" s="162">
        <v>1</v>
      </c>
      <c r="UUA4232" s="204">
        <v>754.9</v>
      </c>
      <c r="UUB4232" s="162">
        <v>2024</v>
      </c>
      <c r="UUC4232" s="188" t="s">
        <v>4570</v>
      </c>
      <c r="UUD4232" s="162" t="s">
        <v>4217</v>
      </c>
      <c r="UUE4232" s="105">
        <v>3914834.69</v>
      </c>
      <c r="UUF4232" s="196"/>
      <c r="UUG4232" s="197"/>
      <c r="UUH4232" s="196"/>
      <c r="UUI4232" s="265">
        <v>3914834.69</v>
      </c>
      <c r="UUJ4232" s="198">
        <v>45364</v>
      </c>
      <c r="UUK4232" s="102">
        <v>45386</v>
      </c>
      <c r="UUL4232" s="15"/>
      <c r="UUM4232" s="15"/>
      <c r="UUN4232" s="15"/>
      <c r="UUO4232" s="203" t="s">
        <v>3938</v>
      </c>
      <c r="UUP4232" s="162">
        <v>1</v>
      </c>
      <c r="UUQ4232" s="204">
        <v>754.9</v>
      </c>
      <c r="UUR4232" s="162">
        <v>2024</v>
      </c>
      <c r="UUS4232" s="188" t="s">
        <v>4570</v>
      </c>
      <c r="UUT4232" s="162" t="s">
        <v>4217</v>
      </c>
      <c r="UUU4232" s="105">
        <v>3914834.69</v>
      </c>
      <c r="UUV4232" s="196"/>
      <c r="UUW4232" s="197"/>
      <c r="UUX4232" s="196"/>
      <c r="UUY4232" s="265">
        <v>3914834.69</v>
      </c>
      <c r="UUZ4232" s="198">
        <v>45364</v>
      </c>
      <c r="UVA4232" s="102">
        <v>45386</v>
      </c>
      <c r="UVB4232" s="15"/>
      <c r="UVC4232" s="15"/>
      <c r="UVD4232" s="15"/>
      <c r="UVE4232" s="203" t="s">
        <v>3938</v>
      </c>
      <c r="UVF4232" s="162">
        <v>1</v>
      </c>
      <c r="UVG4232" s="204">
        <v>754.9</v>
      </c>
      <c r="UVH4232" s="162">
        <v>2024</v>
      </c>
      <c r="UVI4232" s="188" t="s">
        <v>4570</v>
      </c>
      <c r="UVJ4232" s="162" t="s">
        <v>4217</v>
      </c>
      <c r="UVK4232" s="105">
        <v>3914834.69</v>
      </c>
      <c r="UVL4232" s="196"/>
      <c r="UVM4232" s="197"/>
      <c r="UVN4232" s="196"/>
      <c r="UVO4232" s="265">
        <v>3914834.69</v>
      </c>
      <c r="UVP4232" s="198">
        <v>45364</v>
      </c>
      <c r="UVQ4232" s="102">
        <v>45386</v>
      </c>
      <c r="UVR4232" s="15"/>
      <c r="UVS4232" s="15"/>
      <c r="UVT4232" s="15"/>
      <c r="UVU4232" s="203" t="s">
        <v>3938</v>
      </c>
      <c r="UVV4232" s="162">
        <v>1</v>
      </c>
      <c r="UVW4232" s="204">
        <v>754.9</v>
      </c>
      <c r="UVX4232" s="162">
        <v>2024</v>
      </c>
      <c r="UVY4232" s="188" t="s">
        <v>4570</v>
      </c>
      <c r="UVZ4232" s="162" t="s">
        <v>4217</v>
      </c>
      <c r="UWA4232" s="105">
        <v>3914834.69</v>
      </c>
      <c r="UWB4232" s="196"/>
      <c r="UWC4232" s="197"/>
      <c r="UWD4232" s="196"/>
      <c r="UWE4232" s="265">
        <v>3914834.69</v>
      </c>
      <c r="UWF4232" s="198">
        <v>45364</v>
      </c>
      <c r="UWG4232" s="102">
        <v>45386</v>
      </c>
      <c r="UWH4232" s="15"/>
      <c r="UWI4232" s="15"/>
      <c r="UWJ4232" s="15"/>
      <c r="UWK4232" s="203" t="s">
        <v>3938</v>
      </c>
      <c r="UWL4232" s="162">
        <v>1</v>
      </c>
      <c r="UWM4232" s="204">
        <v>754.9</v>
      </c>
      <c r="UWN4232" s="162">
        <v>2024</v>
      </c>
      <c r="UWO4232" s="188" t="s">
        <v>4570</v>
      </c>
      <c r="UWP4232" s="162" t="s">
        <v>4217</v>
      </c>
      <c r="UWQ4232" s="105">
        <v>3914834.69</v>
      </c>
      <c r="UWR4232" s="196"/>
      <c r="UWS4232" s="197"/>
      <c r="UWT4232" s="196"/>
      <c r="UWU4232" s="265">
        <v>3914834.69</v>
      </c>
      <c r="UWV4232" s="198">
        <v>45364</v>
      </c>
      <c r="UWW4232" s="102">
        <v>45386</v>
      </c>
      <c r="UWX4232" s="15"/>
      <c r="UWY4232" s="15"/>
      <c r="UWZ4232" s="15"/>
      <c r="UXA4232" s="203" t="s">
        <v>3938</v>
      </c>
      <c r="UXB4232" s="162">
        <v>1</v>
      </c>
      <c r="UXC4232" s="204">
        <v>754.9</v>
      </c>
      <c r="UXD4232" s="162">
        <v>2024</v>
      </c>
      <c r="UXE4232" s="188" t="s">
        <v>4570</v>
      </c>
      <c r="UXF4232" s="162" t="s">
        <v>4217</v>
      </c>
      <c r="UXG4232" s="105">
        <v>3914834.69</v>
      </c>
      <c r="UXH4232" s="196"/>
      <c r="UXI4232" s="197"/>
      <c r="UXJ4232" s="196"/>
      <c r="UXK4232" s="265">
        <v>3914834.69</v>
      </c>
      <c r="UXL4232" s="198">
        <v>45364</v>
      </c>
      <c r="UXM4232" s="102">
        <v>45386</v>
      </c>
      <c r="UXN4232" s="15"/>
      <c r="UXO4232" s="15"/>
      <c r="UXP4232" s="15"/>
      <c r="UXQ4232" s="203" t="s">
        <v>3938</v>
      </c>
      <c r="UXR4232" s="162">
        <v>1</v>
      </c>
      <c r="UXS4232" s="204">
        <v>754.9</v>
      </c>
      <c r="UXT4232" s="162">
        <v>2024</v>
      </c>
      <c r="UXU4232" s="188" t="s">
        <v>4570</v>
      </c>
      <c r="UXV4232" s="162" t="s">
        <v>4217</v>
      </c>
      <c r="UXW4232" s="105">
        <v>3914834.69</v>
      </c>
      <c r="UXX4232" s="196"/>
      <c r="UXY4232" s="197"/>
      <c r="UXZ4232" s="196"/>
      <c r="UYA4232" s="265">
        <v>3914834.69</v>
      </c>
      <c r="UYB4232" s="198">
        <v>45364</v>
      </c>
      <c r="UYC4232" s="102">
        <v>45386</v>
      </c>
      <c r="UYD4232" s="15"/>
      <c r="UYE4232" s="15"/>
      <c r="UYF4232" s="15"/>
      <c r="UYG4232" s="203" t="s">
        <v>3938</v>
      </c>
      <c r="UYH4232" s="162">
        <v>1</v>
      </c>
      <c r="UYI4232" s="204">
        <v>754.9</v>
      </c>
      <c r="UYJ4232" s="162">
        <v>2024</v>
      </c>
      <c r="UYK4232" s="188" t="s">
        <v>4570</v>
      </c>
      <c r="UYL4232" s="162" t="s">
        <v>4217</v>
      </c>
      <c r="UYM4232" s="105">
        <v>3914834.69</v>
      </c>
      <c r="UYN4232" s="196"/>
      <c r="UYO4232" s="197"/>
      <c r="UYP4232" s="196"/>
      <c r="UYQ4232" s="265">
        <v>3914834.69</v>
      </c>
      <c r="UYR4232" s="198">
        <v>45364</v>
      </c>
      <c r="UYS4232" s="102">
        <v>45386</v>
      </c>
      <c r="UYT4232" s="15"/>
      <c r="UYU4232" s="15"/>
      <c r="UYV4232" s="15"/>
      <c r="UYW4232" s="203" t="s">
        <v>3938</v>
      </c>
      <c r="UYX4232" s="162">
        <v>1</v>
      </c>
      <c r="UYY4232" s="204">
        <v>754.9</v>
      </c>
      <c r="UYZ4232" s="162">
        <v>2024</v>
      </c>
      <c r="UZA4232" s="188" t="s">
        <v>4570</v>
      </c>
      <c r="UZB4232" s="162" t="s">
        <v>4217</v>
      </c>
      <c r="UZC4232" s="105">
        <v>3914834.69</v>
      </c>
      <c r="UZD4232" s="196"/>
      <c r="UZE4232" s="197"/>
      <c r="UZF4232" s="196"/>
      <c r="UZG4232" s="265">
        <v>3914834.69</v>
      </c>
      <c r="UZH4232" s="198">
        <v>45364</v>
      </c>
      <c r="UZI4232" s="102">
        <v>45386</v>
      </c>
      <c r="UZJ4232" s="15"/>
      <c r="UZK4232" s="15"/>
      <c r="UZL4232" s="15"/>
      <c r="UZM4232" s="203" t="s">
        <v>3938</v>
      </c>
      <c r="UZN4232" s="162">
        <v>1</v>
      </c>
      <c r="UZO4232" s="204">
        <v>754.9</v>
      </c>
      <c r="UZP4232" s="162">
        <v>2024</v>
      </c>
      <c r="UZQ4232" s="188" t="s">
        <v>4570</v>
      </c>
      <c r="UZR4232" s="162" t="s">
        <v>4217</v>
      </c>
      <c r="UZS4232" s="105">
        <v>3914834.69</v>
      </c>
      <c r="UZT4232" s="196"/>
      <c r="UZU4232" s="197"/>
      <c r="UZV4232" s="196"/>
      <c r="UZW4232" s="265">
        <v>3914834.69</v>
      </c>
      <c r="UZX4232" s="198">
        <v>45364</v>
      </c>
      <c r="UZY4232" s="102">
        <v>45386</v>
      </c>
      <c r="UZZ4232" s="15"/>
      <c r="VAA4232" s="15"/>
      <c r="VAB4232" s="15"/>
      <c r="VAC4232" s="203" t="s">
        <v>3938</v>
      </c>
      <c r="VAD4232" s="162">
        <v>1</v>
      </c>
      <c r="VAE4232" s="204">
        <v>754.9</v>
      </c>
      <c r="VAF4232" s="162">
        <v>2024</v>
      </c>
      <c r="VAG4232" s="188" t="s">
        <v>4570</v>
      </c>
      <c r="VAH4232" s="162" t="s">
        <v>4217</v>
      </c>
      <c r="VAI4232" s="105">
        <v>3914834.69</v>
      </c>
      <c r="VAJ4232" s="196"/>
      <c r="VAK4232" s="197"/>
      <c r="VAL4232" s="196"/>
      <c r="VAM4232" s="265">
        <v>3914834.69</v>
      </c>
      <c r="VAN4232" s="198">
        <v>45364</v>
      </c>
      <c r="VAO4232" s="102">
        <v>45386</v>
      </c>
      <c r="VAP4232" s="15"/>
      <c r="VAQ4232" s="15"/>
      <c r="VAR4232" s="15"/>
      <c r="VAS4232" s="203" t="s">
        <v>3938</v>
      </c>
      <c r="VAT4232" s="162">
        <v>1</v>
      </c>
      <c r="VAU4232" s="204">
        <v>754.9</v>
      </c>
      <c r="VAV4232" s="162">
        <v>2024</v>
      </c>
      <c r="VAW4232" s="188" t="s">
        <v>4570</v>
      </c>
      <c r="VAX4232" s="162" t="s">
        <v>4217</v>
      </c>
      <c r="VAY4232" s="105">
        <v>3914834.69</v>
      </c>
      <c r="VAZ4232" s="196"/>
      <c r="VBA4232" s="197"/>
      <c r="VBB4232" s="196"/>
      <c r="VBC4232" s="265">
        <v>3914834.69</v>
      </c>
      <c r="VBD4232" s="198">
        <v>45364</v>
      </c>
      <c r="VBE4232" s="102">
        <v>45386</v>
      </c>
      <c r="VBF4232" s="15"/>
      <c r="VBG4232" s="15"/>
      <c r="VBH4232" s="15"/>
      <c r="VBI4232" s="203" t="s">
        <v>3938</v>
      </c>
      <c r="VBJ4232" s="162">
        <v>1</v>
      </c>
      <c r="VBK4232" s="204">
        <v>754.9</v>
      </c>
      <c r="VBL4232" s="162">
        <v>2024</v>
      </c>
      <c r="VBM4232" s="188" t="s">
        <v>4570</v>
      </c>
      <c r="VBN4232" s="162" t="s">
        <v>4217</v>
      </c>
      <c r="VBO4232" s="105">
        <v>3914834.69</v>
      </c>
      <c r="VBP4232" s="196"/>
      <c r="VBQ4232" s="197"/>
      <c r="VBR4232" s="196"/>
      <c r="VBS4232" s="265">
        <v>3914834.69</v>
      </c>
      <c r="VBT4232" s="198">
        <v>45364</v>
      </c>
      <c r="VBU4232" s="102">
        <v>45386</v>
      </c>
      <c r="VBV4232" s="15"/>
      <c r="VBW4232" s="15"/>
      <c r="VBX4232" s="15"/>
      <c r="VBY4232" s="203" t="s">
        <v>3938</v>
      </c>
      <c r="VBZ4232" s="162">
        <v>1</v>
      </c>
      <c r="VCA4232" s="204">
        <v>754.9</v>
      </c>
      <c r="VCB4232" s="162">
        <v>2024</v>
      </c>
      <c r="VCC4232" s="188" t="s">
        <v>4570</v>
      </c>
      <c r="VCD4232" s="162" t="s">
        <v>4217</v>
      </c>
      <c r="VCE4232" s="105">
        <v>3914834.69</v>
      </c>
      <c r="VCF4232" s="196"/>
      <c r="VCG4232" s="197"/>
      <c r="VCH4232" s="196"/>
      <c r="VCI4232" s="265">
        <v>3914834.69</v>
      </c>
      <c r="VCJ4232" s="198">
        <v>45364</v>
      </c>
      <c r="VCK4232" s="102">
        <v>45386</v>
      </c>
      <c r="VCL4232" s="15"/>
      <c r="VCM4232" s="15"/>
      <c r="VCN4232" s="15"/>
      <c r="VCO4232" s="203" t="s">
        <v>3938</v>
      </c>
      <c r="VCP4232" s="162">
        <v>1</v>
      </c>
      <c r="VCQ4232" s="204">
        <v>754.9</v>
      </c>
      <c r="VCR4232" s="162">
        <v>2024</v>
      </c>
      <c r="VCS4232" s="188" t="s">
        <v>4570</v>
      </c>
      <c r="VCT4232" s="162" t="s">
        <v>4217</v>
      </c>
      <c r="VCU4232" s="105">
        <v>3914834.69</v>
      </c>
      <c r="VCV4232" s="196"/>
      <c r="VCW4232" s="197"/>
      <c r="VCX4232" s="196"/>
      <c r="VCY4232" s="265">
        <v>3914834.69</v>
      </c>
      <c r="VCZ4232" s="198">
        <v>45364</v>
      </c>
      <c r="VDA4232" s="102">
        <v>45386</v>
      </c>
      <c r="VDB4232" s="15"/>
      <c r="VDC4232" s="15"/>
      <c r="VDD4232" s="15"/>
      <c r="VDE4232" s="203" t="s">
        <v>3938</v>
      </c>
      <c r="VDF4232" s="162">
        <v>1</v>
      </c>
      <c r="VDG4232" s="204">
        <v>754.9</v>
      </c>
      <c r="VDH4232" s="162">
        <v>2024</v>
      </c>
      <c r="VDI4232" s="188" t="s">
        <v>4570</v>
      </c>
      <c r="VDJ4232" s="162" t="s">
        <v>4217</v>
      </c>
      <c r="VDK4232" s="105">
        <v>3914834.69</v>
      </c>
      <c r="VDL4232" s="196"/>
      <c r="VDM4232" s="197"/>
      <c r="VDN4232" s="196"/>
      <c r="VDO4232" s="265">
        <v>3914834.69</v>
      </c>
      <c r="VDP4232" s="198">
        <v>45364</v>
      </c>
      <c r="VDQ4232" s="102">
        <v>45386</v>
      </c>
      <c r="VDR4232" s="15"/>
      <c r="VDS4232" s="15"/>
      <c r="VDT4232" s="15"/>
      <c r="VDU4232" s="203" t="s">
        <v>3938</v>
      </c>
      <c r="VDV4232" s="162">
        <v>1</v>
      </c>
      <c r="VDW4232" s="204">
        <v>754.9</v>
      </c>
      <c r="VDX4232" s="162">
        <v>2024</v>
      </c>
      <c r="VDY4232" s="188" t="s">
        <v>4570</v>
      </c>
      <c r="VDZ4232" s="162" t="s">
        <v>4217</v>
      </c>
      <c r="VEA4232" s="105">
        <v>3914834.69</v>
      </c>
      <c r="VEB4232" s="196"/>
      <c r="VEC4232" s="197"/>
      <c r="VED4232" s="196"/>
      <c r="VEE4232" s="265">
        <v>3914834.69</v>
      </c>
      <c r="VEF4232" s="198">
        <v>45364</v>
      </c>
      <c r="VEG4232" s="102">
        <v>45386</v>
      </c>
      <c r="VEH4232" s="15"/>
      <c r="VEI4232" s="15"/>
      <c r="VEJ4232" s="15"/>
      <c r="VEK4232" s="203" t="s">
        <v>3938</v>
      </c>
      <c r="VEL4232" s="162">
        <v>1</v>
      </c>
      <c r="VEM4232" s="204">
        <v>754.9</v>
      </c>
      <c r="VEN4232" s="162">
        <v>2024</v>
      </c>
      <c r="VEO4232" s="188" t="s">
        <v>4570</v>
      </c>
      <c r="VEP4232" s="162" t="s">
        <v>4217</v>
      </c>
      <c r="VEQ4232" s="105">
        <v>3914834.69</v>
      </c>
      <c r="VER4232" s="196"/>
      <c r="VES4232" s="197"/>
      <c r="VET4232" s="196"/>
      <c r="VEU4232" s="265">
        <v>3914834.69</v>
      </c>
      <c r="VEV4232" s="198">
        <v>45364</v>
      </c>
      <c r="VEW4232" s="102">
        <v>45386</v>
      </c>
      <c r="VEX4232" s="15"/>
      <c r="VEY4232" s="15"/>
      <c r="VEZ4232" s="15"/>
      <c r="VFA4232" s="203" t="s">
        <v>3938</v>
      </c>
      <c r="VFB4232" s="162">
        <v>1</v>
      </c>
      <c r="VFC4232" s="204">
        <v>754.9</v>
      </c>
      <c r="VFD4232" s="162">
        <v>2024</v>
      </c>
      <c r="VFE4232" s="188" t="s">
        <v>4570</v>
      </c>
      <c r="VFF4232" s="162" t="s">
        <v>4217</v>
      </c>
      <c r="VFG4232" s="105">
        <v>3914834.69</v>
      </c>
      <c r="VFH4232" s="196"/>
      <c r="VFI4232" s="197"/>
      <c r="VFJ4232" s="196"/>
      <c r="VFK4232" s="265">
        <v>3914834.69</v>
      </c>
      <c r="VFL4232" s="198">
        <v>45364</v>
      </c>
      <c r="VFM4232" s="102">
        <v>45386</v>
      </c>
      <c r="VFN4232" s="15"/>
      <c r="VFO4232" s="15"/>
      <c r="VFP4232" s="15"/>
      <c r="VFQ4232" s="203" t="s">
        <v>3938</v>
      </c>
      <c r="VFR4232" s="162">
        <v>1</v>
      </c>
      <c r="VFS4232" s="204">
        <v>754.9</v>
      </c>
      <c r="VFT4232" s="162">
        <v>2024</v>
      </c>
      <c r="VFU4232" s="188" t="s">
        <v>4570</v>
      </c>
      <c r="VFV4232" s="162" t="s">
        <v>4217</v>
      </c>
      <c r="VFW4232" s="105">
        <v>3914834.69</v>
      </c>
      <c r="VFX4232" s="196"/>
      <c r="VFY4232" s="197"/>
      <c r="VFZ4232" s="196"/>
      <c r="VGA4232" s="265">
        <v>3914834.69</v>
      </c>
      <c r="VGB4232" s="198">
        <v>45364</v>
      </c>
      <c r="VGC4232" s="102">
        <v>45386</v>
      </c>
      <c r="VGD4232" s="15"/>
      <c r="VGE4232" s="15"/>
      <c r="VGF4232" s="15"/>
      <c r="VGG4232" s="203" t="s">
        <v>3938</v>
      </c>
      <c r="VGH4232" s="162">
        <v>1</v>
      </c>
      <c r="VGI4232" s="204">
        <v>754.9</v>
      </c>
      <c r="VGJ4232" s="162">
        <v>2024</v>
      </c>
      <c r="VGK4232" s="188" t="s">
        <v>4570</v>
      </c>
      <c r="VGL4232" s="162" t="s">
        <v>4217</v>
      </c>
      <c r="VGM4232" s="105">
        <v>3914834.69</v>
      </c>
      <c r="VGN4232" s="196"/>
      <c r="VGO4232" s="197"/>
      <c r="VGP4232" s="196"/>
      <c r="VGQ4232" s="265">
        <v>3914834.69</v>
      </c>
      <c r="VGR4232" s="198">
        <v>45364</v>
      </c>
      <c r="VGS4232" s="102">
        <v>45386</v>
      </c>
      <c r="VGT4232" s="15"/>
      <c r="VGU4232" s="15"/>
      <c r="VGV4232" s="15"/>
      <c r="VGW4232" s="203" t="s">
        <v>3938</v>
      </c>
      <c r="VGX4232" s="162">
        <v>1</v>
      </c>
      <c r="VGY4232" s="204">
        <v>754.9</v>
      </c>
      <c r="VGZ4232" s="162">
        <v>2024</v>
      </c>
      <c r="VHA4232" s="188" t="s">
        <v>4570</v>
      </c>
      <c r="VHB4232" s="162" t="s">
        <v>4217</v>
      </c>
      <c r="VHC4232" s="105">
        <v>3914834.69</v>
      </c>
      <c r="VHD4232" s="196"/>
      <c r="VHE4232" s="197"/>
      <c r="VHF4232" s="196"/>
      <c r="VHG4232" s="265">
        <v>3914834.69</v>
      </c>
      <c r="VHH4232" s="198">
        <v>45364</v>
      </c>
      <c r="VHI4232" s="102">
        <v>45386</v>
      </c>
      <c r="VHJ4232" s="15"/>
      <c r="VHK4232" s="15"/>
      <c r="VHL4232" s="15"/>
      <c r="VHM4232" s="203" t="s">
        <v>3938</v>
      </c>
      <c r="VHN4232" s="162">
        <v>1</v>
      </c>
      <c r="VHO4232" s="204">
        <v>754.9</v>
      </c>
      <c r="VHP4232" s="162">
        <v>2024</v>
      </c>
      <c r="VHQ4232" s="188" t="s">
        <v>4570</v>
      </c>
      <c r="VHR4232" s="162" t="s">
        <v>4217</v>
      </c>
      <c r="VHS4232" s="105">
        <v>3914834.69</v>
      </c>
      <c r="VHT4232" s="196"/>
      <c r="VHU4232" s="197"/>
      <c r="VHV4232" s="196"/>
      <c r="VHW4232" s="265">
        <v>3914834.69</v>
      </c>
      <c r="VHX4232" s="198">
        <v>45364</v>
      </c>
      <c r="VHY4232" s="102">
        <v>45386</v>
      </c>
      <c r="VHZ4232" s="15"/>
      <c r="VIA4232" s="15"/>
      <c r="VIB4232" s="15"/>
      <c r="VIC4232" s="203" t="s">
        <v>3938</v>
      </c>
      <c r="VID4232" s="162">
        <v>1</v>
      </c>
      <c r="VIE4232" s="204">
        <v>754.9</v>
      </c>
      <c r="VIF4232" s="162">
        <v>2024</v>
      </c>
      <c r="VIG4232" s="188" t="s">
        <v>4570</v>
      </c>
      <c r="VIH4232" s="162" t="s">
        <v>4217</v>
      </c>
      <c r="VII4232" s="105">
        <v>3914834.69</v>
      </c>
      <c r="VIJ4232" s="196"/>
      <c r="VIK4232" s="197"/>
      <c r="VIL4232" s="196"/>
      <c r="VIM4232" s="265">
        <v>3914834.69</v>
      </c>
      <c r="VIN4232" s="198">
        <v>45364</v>
      </c>
      <c r="VIO4232" s="102">
        <v>45386</v>
      </c>
      <c r="VIP4232" s="15"/>
      <c r="VIQ4232" s="15"/>
      <c r="VIR4232" s="15"/>
      <c r="VIS4232" s="203" t="s">
        <v>3938</v>
      </c>
      <c r="VIT4232" s="162">
        <v>1</v>
      </c>
      <c r="VIU4232" s="204">
        <v>754.9</v>
      </c>
      <c r="VIV4232" s="162">
        <v>2024</v>
      </c>
      <c r="VIW4232" s="188" t="s">
        <v>4570</v>
      </c>
      <c r="VIX4232" s="162" t="s">
        <v>4217</v>
      </c>
      <c r="VIY4232" s="105">
        <v>3914834.69</v>
      </c>
      <c r="VIZ4232" s="196"/>
      <c r="VJA4232" s="197"/>
      <c r="VJB4232" s="196"/>
      <c r="VJC4232" s="265">
        <v>3914834.69</v>
      </c>
      <c r="VJD4232" s="198">
        <v>45364</v>
      </c>
      <c r="VJE4232" s="102">
        <v>45386</v>
      </c>
      <c r="VJF4232" s="15"/>
      <c r="VJG4232" s="15"/>
      <c r="VJH4232" s="15"/>
      <c r="VJI4232" s="203" t="s">
        <v>3938</v>
      </c>
      <c r="VJJ4232" s="162">
        <v>1</v>
      </c>
      <c r="VJK4232" s="204">
        <v>754.9</v>
      </c>
      <c r="VJL4232" s="162">
        <v>2024</v>
      </c>
      <c r="VJM4232" s="188" t="s">
        <v>4570</v>
      </c>
      <c r="VJN4232" s="162" t="s">
        <v>4217</v>
      </c>
      <c r="VJO4232" s="105">
        <v>3914834.69</v>
      </c>
      <c r="VJP4232" s="196"/>
      <c r="VJQ4232" s="197"/>
      <c r="VJR4232" s="196"/>
      <c r="VJS4232" s="265">
        <v>3914834.69</v>
      </c>
      <c r="VJT4232" s="198">
        <v>45364</v>
      </c>
      <c r="VJU4232" s="102">
        <v>45386</v>
      </c>
      <c r="VJV4232" s="15"/>
      <c r="VJW4232" s="15"/>
      <c r="VJX4232" s="15"/>
      <c r="VJY4232" s="203" t="s">
        <v>3938</v>
      </c>
      <c r="VJZ4232" s="162">
        <v>1</v>
      </c>
      <c r="VKA4232" s="204">
        <v>754.9</v>
      </c>
      <c r="VKB4232" s="162">
        <v>2024</v>
      </c>
      <c r="VKC4232" s="188" t="s">
        <v>4570</v>
      </c>
      <c r="VKD4232" s="162" t="s">
        <v>4217</v>
      </c>
      <c r="VKE4232" s="105">
        <v>3914834.69</v>
      </c>
      <c r="VKF4232" s="196"/>
      <c r="VKG4232" s="197"/>
      <c r="VKH4232" s="196"/>
      <c r="VKI4232" s="265">
        <v>3914834.69</v>
      </c>
      <c r="VKJ4232" s="198">
        <v>45364</v>
      </c>
      <c r="VKK4232" s="102">
        <v>45386</v>
      </c>
      <c r="VKL4232" s="15"/>
      <c r="VKM4232" s="15"/>
      <c r="VKN4232" s="15"/>
      <c r="VKO4232" s="203" t="s">
        <v>3938</v>
      </c>
      <c r="VKP4232" s="162">
        <v>1</v>
      </c>
      <c r="VKQ4232" s="204">
        <v>754.9</v>
      </c>
      <c r="VKR4232" s="162">
        <v>2024</v>
      </c>
      <c r="VKS4232" s="188" t="s">
        <v>4570</v>
      </c>
      <c r="VKT4232" s="162" t="s">
        <v>4217</v>
      </c>
      <c r="VKU4232" s="105">
        <v>3914834.69</v>
      </c>
      <c r="VKV4232" s="196"/>
      <c r="VKW4232" s="197"/>
      <c r="VKX4232" s="196"/>
      <c r="VKY4232" s="265">
        <v>3914834.69</v>
      </c>
      <c r="VKZ4232" s="198">
        <v>45364</v>
      </c>
      <c r="VLA4232" s="102">
        <v>45386</v>
      </c>
      <c r="VLB4232" s="15"/>
      <c r="VLC4232" s="15"/>
      <c r="VLD4232" s="15"/>
      <c r="VLE4232" s="203" t="s">
        <v>3938</v>
      </c>
      <c r="VLF4232" s="162">
        <v>1</v>
      </c>
      <c r="VLG4232" s="204">
        <v>754.9</v>
      </c>
      <c r="VLH4232" s="162">
        <v>2024</v>
      </c>
      <c r="VLI4232" s="188" t="s">
        <v>4570</v>
      </c>
      <c r="VLJ4232" s="162" t="s">
        <v>4217</v>
      </c>
      <c r="VLK4232" s="105">
        <v>3914834.69</v>
      </c>
      <c r="VLL4232" s="196"/>
      <c r="VLM4232" s="197"/>
      <c r="VLN4232" s="196"/>
      <c r="VLO4232" s="265">
        <v>3914834.69</v>
      </c>
      <c r="VLP4232" s="198">
        <v>45364</v>
      </c>
      <c r="VLQ4232" s="102">
        <v>45386</v>
      </c>
      <c r="VLR4232" s="15"/>
      <c r="VLS4232" s="15"/>
      <c r="VLT4232" s="15"/>
      <c r="VLU4232" s="203" t="s">
        <v>3938</v>
      </c>
      <c r="VLV4232" s="162">
        <v>1</v>
      </c>
      <c r="VLW4232" s="204">
        <v>754.9</v>
      </c>
      <c r="VLX4232" s="162">
        <v>2024</v>
      </c>
      <c r="VLY4232" s="188" t="s">
        <v>4570</v>
      </c>
      <c r="VLZ4232" s="162" t="s">
        <v>4217</v>
      </c>
      <c r="VMA4232" s="105">
        <v>3914834.69</v>
      </c>
      <c r="VMB4232" s="196"/>
      <c r="VMC4232" s="197"/>
      <c r="VMD4232" s="196"/>
      <c r="VME4232" s="265">
        <v>3914834.69</v>
      </c>
      <c r="VMF4232" s="198">
        <v>45364</v>
      </c>
      <c r="VMG4232" s="102">
        <v>45386</v>
      </c>
      <c r="VMH4232" s="15"/>
      <c r="VMI4232" s="15"/>
      <c r="VMJ4232" s="15"/>
      <c r="VMK4232" s="203" t="s">
        <v>3938</v>
      </c>
      <c r="VML4232" s="162">
        <v>1</v>
      </c>
      <c r="VMM4232" s="204">
        <v>754.9</v>
      </c>
      <c r="VMN4232" s="162">
        <v>2024</v>
      </c>
      <c r="VMO4232" s="188" t="s">
        <v>4570</v>
      </c>
      <c r="VMP4232" s="162" t="s">
        <v>4217</v>
      </c>
      <c r="VMQ4232" s="105">
        <v>3914834.69</v>
      </c>
      <c r="VMR4232" s="196"/>
      <c r="VMS4232" s="197"/>
      <c r="VMT4232" s="196"/>
      <c r="VMU4232" s="265">
        <v>3914834.69</v>
      </c>
      <c r="VMV4232" s="198">
        <v>45364</v>
      </c>
      <c r="VMW4232" s="102">
        <v>45386</v>
      </c>
      <c r="VMX4232" s="15"/>
      <c r="VMY4232" s="15"/>
      <c r="VMZ4232" s="15"/>
      <c r="VNA4232" s="203" t="s">
        <v>3938</v>
      </c>
      <c r="VNB4232" s="162">
        <v>1</v>
      </c>
      <c r="VNC4232" s="204">
        <v>754.9</v>
      </c>
      <c r="VND4232" s="162">
        <v>2024</v>
      </c>
      <c r="VNE4232" s="188" t="s">
        <v>4570</v>
      </c>
      <c r="VNF4232" s="162" t="s">
        <v>4217</v>
      </c>
      <c r="VNG4232" s="105">
        <v>3914834.69</v>
      </c>
      <c r="VNH4232" s="196"/>
      <c r="VNI4232" s="197"/>
      <c r="VNJ4232" s="196"/>
      <c r="VNK4232" s="265">
        <v>3914834.69</v>
      </c>
      <c r="VNL4232" s="198">
        <v>45364</v>
      </c>
      <c r="VNM4232" s="102">
        <v>45386</v>
      </c>
      <c r="VNN4232" s="15"/>
      <c r="VNO4232" s="15"/>
      <c r="VNP4232" s="15"/>
      <c r="VNQ4232" s="203" t="s">
        <v>3938</v>
      </c>
      <c r="VNR4232" s="162">
        <v>1</v>
      </c>
      <c r="VNS4232" s="204">
        <v>754.9</v>
      </c>
      <c r="VNT4232" s="162">
        <v>2024</v>
      </c>
      <c r="VNU4232" s="188" t="s">
        <v>4570</v>
      </c>
      <c r="VNV4232" s="162" t="s">
        <v>4217</v>
      </c>
      <c r="VNW4232" s="105">
        <v>3914834.69</v>
      </c>
      <c r="VNX4232" s="196"/>
      <c r="VNY4232" s="197"/>
      <c r="VNZ4232" s="196"/>
      <c r="VOA4232" s="265">
        <v>3914834.69</v>
      </c>
      <c r="VOB4232" s="198">
        <v>45364</v>
      </c>
      <c r="VOC4232" s="102">
        <v>45386</v>
      </c>
      <c r="VOD4232" s="15"/>
      <c r="VOE4232" s="15"/>
      <c r="VOF4232" s="15"/>
      <c r="VOG4232" s="203" t="s">
        <v>3938</v>
      </c>
      <c r="VOH4232" s="162">
        <v>1</v>
      </c>
      <c r="VOI4232" s="204">
        <v>754.9</v>
      </c>
      <c r="VOJ4232" s="162">
        <v>2024</v>
      </c>
      <c r="VOK4232" s="188" t="s">
        <v>4570</v>
      </c>
      <c r="VOL4232" s="162" t="s">
        <v>4217</v>
      </c>
      <c r="VOM4232" s="105">
        <v>3914834.69</v>
      </c>
      <c r="VON4232" s="196"/>
      <c r="VOO4232" s="197"/>
      <c r="VOP4232" s="196"/>
      <c r="VOQ4232" s="265">
        <v>3914834.69</v>
      </c>
      <c r="VOR4232" s="198">
        <v>45364</v>
      </c>
      <c r="VOS4232" s="102">
        <v>45386</v>
      </c>
      <c r="VOT4232" s="15"/>
      <c r="VOU4232" s="15"/>
      <c r="VOV4232" s="15"/>
      <c r="VOW4232" s="203" t="s">
        <v>3938</v>
      </c>
      <c r="VOX4232" s="162">
        <v>1</v>
      </c>
      <c r="VOY4232" s="204">
        <v>754.9</v>
      </c>
      <c r="VOZ4232" s="162">
        <v>2024</v>
      </c>
      <c r="VPA4232" s="188" t="s">
        <v>4570</v>
      </c>
      <c r="VPB4232" s="162" t="s">
        <v>4217</v>
      </c>
      <c r="VPC4232" s="105">
        <v>3914834.69</v>
      </c>
      <c r="VPD4232" s="196"/>
      <c r="VPE4232" s="197"/>
      <c r="VPF4232" s="196"/>
      <c r="VPG4232" s="265">
        <v>3914834.69</v>
      </c>
      <c r="VPH4232" s="198">
        <v>45364</v>
      </c>
      <c r="VPI4232" s="102">
        <v>45386</v>
      </c>
      <c r="VPJ4232" s="15"/>
      <c r="VPK4232" s="15"/>
      <c r="VPL4232" s="15"/>
      <c r="VPM4232" s="203" t="s">
        <v>3938</v>
      </c>
      <c r="VPN4232" s="162">
        <v>1</v>
      </c>
      <c r="VPO4232" s="204">
        <v>754.9</v>
      </c>
      <c r="VPP4232" s="162">
        <v>2024</v>
      </c>
      <c r="VPQ4232" s="188" t="s">
        <v>4570</v>
      </c>
      <c r="VPR4232" s="162" t="s">
        <v>4217</v>
      </c>
      <c r="VPS4232" s="105">
        <v>3914834.69</v>
      </c>
      <c r="VPT4232" s="196"/>
      <c r="VPU4232" s="197"/>
      <c r="VPV4232" s="196"/>
      <c r="VPW4232" s="265">
        <v>3914834.69</v>
      </c>
      <c r="VPX4232" s="198">
        <v>45364</v>
      </c>
      <c r="VPY4232" s="102">
        <v>45386</v>
      </c>
      <c r="VPZ4232" s="15"/>
      <c r="VQA4232" s="15"/>
      <c r="VQB4232" s="15"/>
      <c r="VQC4232" s="203" t="s">
        <v>3938</v>
      </c>
      <c r="VQD4232" s="162">
        <v>1</v>
      </c>
      <c r="VQE4232" s="204">
        <v>754.9</v>
      </c>
      <c r="VQF4232" s="162">
        <v>2024</v>
      </c>
      <c r="VQG4232" s="188" t="s">
        <v>4570</v>
      </c>
      <c r="VQH4232" s="162" t="s">
        <v>4217</v>
      </c>
      <c r="VQI4232" s="105">
        <v>3914834.69</v>
      </c>
      <c r="VQJ4232" s="196"/>
      <c r="VQK4232" s="197"/>
      <c r="VQL4232" s="196"/>
      <c r="VQM4232" s="265">
        <v>3914834.69</v>
      </c>
      <c r="VQN4232" s="198">
        <v>45364</v>
      </c>
      <c r="VQO4232" s="102">
        <v>45386</v>
      </c>
      <c r="VQP4232" s="15"/>
      <c r="VQQ4232" s="15"/>
      <c r="VQR4232" s="15"/>
      <c r="VQS4232" s="203" t="s">
        <v>3938</v>
      </c>
      <c r="VQT4232" s="162">
        <v>1</v>
      </c>
      <c r="VQU4232" s="204">
        <v>754.9</v>
      </c>
      <c r="VQV4232" s="162">
        <v>2024</v>
      </c>
      <c r="VQW4232" s="188" t="s">
        <v>4570</v>
      </c>
      <c r="VQX4232" s="162" t="s">
        <v>4217</v>
      </c>
      <c r="VQY4232" s="105">
        <v>3914834.69</v>
      </c>
      <c r="VQZ4232" s="196"/>
      <c r="VRA4232" s="197"/>
      <c r="VRB4232" s="196"/>
      <c r="VRC4232" s="265">
        <v>3914834.69</v>
      </c>
      <c r="VRD4232" s="198">
        <v>45364</v>
      </c>
      <c r="VRE4232" s="102">
        <v>45386</v>
      </c>
      <c r="VRF4232" s="15"/>
      <c r="VRG4232" s="15"/>
      <c r="VRH4232" s="15"/>
      <c r="VRI4232" s="203" t="s">
        <v>3938</v>
      </c>
      <c r="VRJ4232" s="162">
        <v>1</v>
      </c>
      <c r="VRK4232" s="204">
        <v>754.9</v>
      </c>
      <c r="VRL4232" s="162">
        <v>2024</v>
      </c>
      <c r="VRM4232" s="188" t="s">
        <v>4570</v>
      </c>
      <c r="VRN4232" s="162" t="s">
        <v>4217</v>
      </c>
      <c r="VRO4232" s="105">
        <v>3914834.69</v>
      </c>
      <c r="VRP4232" s="196"/>
      <c r="VRQ4232" s="197"/>
      <c r="VRR4232" s="196"/>
      <c r="VRS4232" s="265">
        <v>3914834.69</v>
      </c>
      <c r="VRT4232" s="198">
        <v>45364</v>
      </c>
      <c r="VRU4232" s="102">
        <v>45386</v>
      </c>
      <c r="VRV4232" s="15"/>
      <c r="VRW4232" s="15"/>
      <c r="VRX4232" s="15"/>
      <c r="VRY4232" s="203" t="s">
        <v>3938</v>
      </c>
      <c r="VRZ4232" s="162">
        <v>1</v>
      </c>
      <c r="VSA4232" s="204">
        <v>754.9</v>
      </c>
      <c r="VSB4232" s="162">
        <v>2024</v>
      </c>
      <c r="VSC4232" s="188" t="s">
        <v>4570</v>
      </c>
      <c r="VSD4232" s="162" t="s">
        <v>4217</v>
      </c>
      <c r="VSE4232" s="105">
        <v>3914834.69</v>
      </c>
      <c r="VSF4232" s="196"/>
      <c r="VSG4232" s="197"/>
      <c r="VSH4232" s="196"/>
      <c r="VSI4232" s="265">
        <v>3914834.69</v>
      </c>
      <c r="VSJ4232" s="198">
        <v>45364</v>
      </c>
      <c r="VSK4232" s="102">
        <v>45386</v>
      </c>
      <c r="VSL4232" s="15"/>
      <c r="VSM4232" s="15"/>
      <c r="VSN4232" s="15"/>
      <c r="VSO4232" s="203" t="s">
        <v>3938</v>
      </c>
      <c r="VSP4232" s="162">
        <v>1</v>
      </c>
      <c r="VSQ4232" s="204">
        <v>754.9</v>
      </c>
      <c r="VSR4232" s="162">
        <v>2024</v>
      </c>
      <c r="VSS4232" s="188" t="s">
        <v>4570</v>
      </c>
      <c r="VST4232" s="162" t="s">
        <v>4217</v>
      </c>
      <c r="VSU4232" s="105">
        <v>3914834.69</v>
      </c>
      <c r="VSV4232" s="196"/>
      <c r="VSW4232" s="197"/>
      <c r="VSX4232" s="196"/>
      <c r="VSY4232" s="265">
        <v>3914834.69</v>
      </c>
      <c r="VSZ4232" s="198">
        <v>45364</v>
      </c>
      <c r="VTA4232" s="102">
        <v>45386</v>
      </c>
      <c r="VTB4232" s="15"/>
      <c r="VTC4232" s="15"/>
      <c r="VTD4232" s="15"/>
      <c r="VTE4232" s="203" t="s">
        <v>3938</v>
      </c>
      <c r="VTF4232" s="162">
        <v>1</v>
      </c>
      <c r="VTG4232" s="204">
        <v>754.9</v>
      </c>
      <c r="VTH4232" s="162">
        <v>2024</v>
      </c>
      <c r="VTI4232" s="188" t="s">
        <v>4570</v>
      </c>
      <c r="VTJ4232" s="162" t="s">
        <v>4217</v>
      </c>
      <c r="VTK4232" s="105">
        <v>3914834.69</v>
      </c>
      <c r="VTL4232" s="196"/>
      <c r="VTM4232" s="197"/>
      <c r="VTN4232" s="196"/>
      <c r="VTO4232" s="265">
        <v>3914834.69</v>
      </c>
      <c r="VTP4232" s="198">
        <v>45364</v>
      </c>
      <c r="VTQ4232" s="102">
        <v>45386</v>
      </c>
      <c r="VTR4232" s="15"/>
      <c r="VTS4232" s="15"/>
      <c r="VTT4232" s="15"/>
      <c r="VTU4232" s="203" t="s">
        <v>3938</v>
      </c>
      <c r="VTV4232" s="162">
        <v>1</v>
      </c>
      <c r="VTW4232" s="204">
        <v>754.9</v>
      </c>
      <c r="VTX4232" s="162">
        <v>2024</v>
      </c>
      <c r="VTY4232" s="188" t="s">
        <v>4570</v>
      </c>
      <c r="VTZ4232" s="162" t="s">
        <v>4217</v>
      </c>
      <c r="VUA4232" s="105">
        <v>3914834.69</v>
      </c>
      <c r="VUB4232" s="196"/>
      <c r="VUC4232" s="197"/>
      <c r="VUD4232" s="196"/>
      <c r="VUE4232" s="265">
        <v>3914834.69</v>
      </c>
      <c r="VUF4232" s="198">
        <v>45364</v>
      </c>
      <c r="VUG4232" s="102">
        <v>45386</v>
      </c>
      <c r="VUH4232" s="15"/>
      <c r="VUI4232" s="15"/>
      <c r="VUJ4232" s="15"/>
      <c r="VUK4232" s="203" t="s">
        <v>3938</v>
      </c>
      <c r="VUL4232" s="162">
        <v>1</v>
      </c>
      <c r="VUM4232" s="204">
        <v>754.9</v>
      </c>
      <c r="VUN4232" s="162">
        <v>2024</v>
      </c>
      <c r="VUO4232" s="188" t="s">
        <v>4570</v>
      </c>
      <c r="VUP4232" s="162" t="s">
        <v>4217</v>
      </c>
      <c r="VUQ4232" s="105">
        <v>3914834.69</v>
      </c>
      <c r="VUR4232" s="196"/>
      <c r="VUS4232" s="197"/>
      <c r="VUT4232" s="196"/>
      <c r="VUU4232" s="265">
        <v>3914834.69</v>
      </c>
      <c r="VUV4232" s="198">
        <v>45364</v>
      </c>
      <c r="VUW4232" s="102">
        <v>45386</v>
      </c>
      <c r="VUX4232" s="15"/>
      <c r="VUY4232" s="15"/>
      <c r="VUZ4232" s="15"/>
      <c r="VVA4232" s="203" t="s">
        <v>3938</v>
      </c>
      <c r="VVB4232" s="162">
        <v>1</v>
      </c>
      <c r="VVC4232" s="204">
        <v>754.9</v>
      </c>
      <c r="VVD4232" s="162">
        <v>2024</v>
      </c>
      <c r="VVE4232" s="188" t="s">
        <v>4570</v>
      </c>
      <c r="VVF4232" s="162" t="s">
        <v>4217</v>
      </c>
      <c r="VVG4232" s="105">
        <v>3914834.69</v>
      </c>
      <c r="VVH4232" s="196"/>
      <c r="VVI4232" s="197"/>
      <c r="VVJ4232" s="196"/>
      <c r="VVK4232" s="265">
        <v>3914834.69</v>
      </c>
      <c r="VVL4232" s="198">
        <v>45364</v>
      </c>
      <c r="VVM4232" s="102">
        <v>45386</v>
      </c>
      <c r="VVN4232" s="15"/>
      <c r="VVO4232" s="15"/>
      <c r="VVP4232" s="15"/>
      <c r="VVQ4232" s="203" t="s">
        <v>3938</v>
      </c>
      <c r="VVR4232" s="162">
        <v>1</v>
      </c>
      <c r="VVS4232" s="204">
        <v>754.9</v>
      </c>
      <c r="VVT4232" s="162">
        <v>2024</v>
      </c>
      <c r="VVU4232" s="188" t="s">
        <v>4570</v>
      </c>
      <c r="VVV4232" s="162" t="s">
        <v>4217</v>
      </c>
      <c r="VVW4232" s="105">
        <v>3914834.69</v>
      </c>
      <c r="VVX4232" s="196"/>
      <c r="VVY4232" s="197"/>
      <c r="VVZ4232" s="196"/>
      <c r="VWA4232" s="265">
        <v>3914834.69</v>
      </c>
      <c r="VWB4232" s="198">
        <v>45364</v>
      </c>
      <c r="VWC4232" s="102">
        <v>45386</v>
      </c>
      <c r="VWD4232" s="15"/>
      <c r="VWE4232" s="15"/>
      <c r="VWF4232" s="15"/>
      <c r="VWG4232" s="203" t="s">
        <v>3938</v>
      </c>
      <c r="VWH4232" s="162">
        <v>1</v>
      </c>
      <c r="VWI4232" s="204">
        <v>754.9</v>
      </c>
      <c r="VWJ4232" s="162">
        <v>2024</v>
      </c>
      <c r="VWK4232" s="188" t="s">
        <v>4570</v>
      </c>
      <c r="VWL4232" s="162" t="s">
        <v>4217</v>
      </c>
      <c r="VWM4232" s="105">
        <v>3914834.69</v>
      </c>
      <c r="VWN4232" s="196"/>
      <c r="VWO4232" s="197"/>
      <c r="VWP4232" s="196"/>
      <c r="VWQ4232" s="265">
        <v>3914834.69</v>
      </c>
      <c r="VWR4232" s="198">
        <v>45364</v>
      </c>
      <c r="VWS4232" s="102">
        <v>45386</v>
      </c>
      <c r="VWT4232" s="15"/>
      <c r="VWU4232" s="15"/>
      <c r="VWV4232" s="15"/>
      <c r="VWW4232" s="203" t="s">
        <v>3938</v>
      </c>
      <c r="VWX4232" s="162">
        <v>1</v>
      </c>
      <c r="VWY4232" s="204">
        <v>754.9</v>
      </c>
      <c r="VWZ4232" s="162">
        <v>2024</v>
      </c>
      <c r="VXA4232" s="188" t="s">
        <v>4570</v>
      </c>
      <c r="VXB4232" s="162" t="s">
        <v>4217</v>
      </c>
      <c r="VXC4232" s="105">
        <v>3914834.69</v>
      </c>
      <c r="VXD4232" s="196"/>
      <c r="VXE4232" s="197"/>
      <c r="VXF4232" s="196"/>
      <c r="VXG4232" s="265">
        <v>3914834.69</v>
      </c>
      <c r="VXH4232" s="198">
        <v>45364</v>
      </c>
      <c r="VXI4232" s="102">
        <v>45386</v>
      </c>
      <c r="VXJ4232" s="15"/>
      <c r="VXK4232" s="15"/>
      <c r="VXL4232" s="15"/>
      <c r="VXM4232" s="203" t="s">
        <v>3938</v>
      </c>
      <c r="VXN4232" s="162">
        <v>1</v>
      </c>
      <c r="VXO4232" s="204">
        <v>754.9</v>
      </c>
      <c r="VXP4232" s="162">
        <v>2024</v>
      </c>
      <c r="VXQ4232" s="188" t="s">
        <v>4570</v>
      </c>
      <c r="VXR4232" s="162" t="s">
        <v>4217</v>
      </c>
      <c r="VXS4232" s="105">
        <v>3914834.69</v>
      </c>
      <c r="VXT4232" s="196"/>
      <c r="VXU4232" s="197"/>
      <c r="VXV4232" s="196"/>
      <c r="VXW4232" s="265">
        <v>3914834.69</v>
      </c>
      <c r="VXX4232" s="198">
        <v>45364</v>
      </c>
      <c r="VXY4232" s="102">
        <v>45386</v>
      </c>
      <c r="VXZ4232" s="15"/>
      <c r="VYA4232" s="15"/>
      <c r="VYB4232" s="15"/>
      <c r="VYC4232" s="203" t="s">
        <v>3938</v>
      </c>
      <c r="VYD4232" s="162">
        <v>1</v>
      </c>
      <c r="VYE4232" s="204">
        <v>754.9</v>
      </c>
      <c r="VYF4232" s="162">
        <v>2024</v>
      </c>
      <c r="VYG4232" s="188" t="s">
        <v>4570</v>
      </c>
      <c r="VYH4232" s="162" t="s">
        <v>4217</v>
      </c>
      <c r="VYI4232" s="105">
        <v>3914834.69</v>
      </c>
      <c r="VYJ4232" s="196"/>
      <c r="VYK4232" s="197"/>
      <c r="VYL4232" s="196"/>
      <c r="VYM4232" s="265">
        <v>3914834.69</v>
      </c>
      <c r="VYN4232" s="198">
        <v>45364</v>
      </c>
      <c r="VYO4232" s="102">
        <v>45386</v>
      </c>
      <c r="VYP4232" s="15"/>
      <c r="VYQ4232" s="15"/>
      <c r="VYR4232" s="15"/>
      <c r="VYS4232" s="203" t="s">
        <v>3938</v>
      </c>
      <c r="VYT4232" s="162">
        <v>1</v>
      </c>
      <c r="VYU4232" s="204">
        <v>754.9</v>
      </c>
      <c r="VYV4232" s="162">
        <v>2024</v>
      </c>
      <c r="VYW4232" s="188" t="s">
        <v>4570</v>
      </c>
      <c r="VYX4232" s="162" t="s">
        <v>4217</v>
      </c>
      <c r="VYY4232" s="105">
        <v>3914834.69</v>
      </c>
      <c r="VYZ4232" s="196"/>
      <c r="VZA4232" s="197"/>
      <c r="VZB4232" s="196"/>
      <c r="VZC4232" s="265">
        <v>3914834.69</v>
      </c>
      <c r="VZD4232" s="198">
        <v>45364</v>
      </c>
      <c r="VZE4232" s="102">
        <v>45386</v>
      </c>
      <c r="VZF4232" s="15"/>
      <c r="VZG4232" s="15"/>
      <c r="VZH4232" s="15"/>
      <c r="VZI4232" s="203" t="s">
        <v>3938</v>
      </c>
      <c r="VZJ4232" s="162">
        <v>1</v>
      </c>
      <c r="VZK4232" s="204">
        <v>754.9</v>
      </c>
      <c r="VZL4232" s="162">
        <v>2024</v>
      </c>
      <c r="VZM4232" s="188" t="s">
        <v>4570</v>
      </c>
      <c r="VZN4232" s="162" t="s">
        <v>4217</v>
      </c>
      <c r="VZO4232" s="105">
        <v>3914834.69</v>
      </c>
      <c r="VZP4232" s="196"/>
      <c r="VZQ4232" s="197"/>
      <c r="VZR4232" s="196"/>
      <c r="VZS4232" s="265">
        <v>3914834.69</v>
      </c>
      <c r="VZT4232" s="198">
        <v>45364</v>
      </c>
      <c r="VZU4232" s="102">
        <v>45386</v>
      </c>
      <c r="VZV4232" s="15"/>
      <c r="VZW4232" s="15"/>
      <c r="VZX4232" s="15"/>
      <c r="VZY4232" s="203" t="s">
        <v>3938</v>
      </c>
      <c r="VZZ4232" s="162">
        <v>1</v>
      </c>
      <c r="WAA4232" s="204">
        <v>754.9</v>
      </c>
      <c r="WAB4232" s="162">
        <v>2024</v>
      </c>
      <c r="WAC4232" s="188" t="s">
        <v>4570</v>
      </c>
      <c r="WAD4232" s="162" t="s">
        <v>4217</v>
      </c>
      <c r="WAE4232" s="105">
        <v>3914834.69</v>
      </c>
      <c r="WAF4232" s="196"/>
      <c r="WAG4232" s="197"/>
      <c r="WAH4232" s="196"/>
      <c r="WAI4232" s="265">
        <v>3914834.69</v>
      </c>
      <c r="WAJ4232" s="198">
        <v>45364</v>
      </c>
      <c r="WAK4232" s="102">
        <v>45386</v>
      </c>
      <c r="WAL4232" s="15"/>
      <c r="WAM4232" s="15"/>
      <c r="WAN4232" s="15"/>
      <c r="WAO4232" s="203" t="s">
        <v>3938</v>
      </c>
      <c r="WAP4232" s="162">
        <v>1</v>
      </c>
      <c r="WAQ4232" s="204">
        <v>754.9</v>
      </c>
      <c r="WAR4232" s="162">
        <v>2024</v>
      </c>
      <c r="WAS4232" s="188" t="s">
        <v>4570</v>
      </c>
      <c r="WAT4232" s="162" t="s">
        <v>4217</v>
      </c>
      <c r="WAU4232" s="105">
        <v>3914834.69</v>
      </c>
      <c r="WAV4232" s="196"/>
      <c r="WAW4232" s="197"/>
      <c r="WAX4232" s="196"/>
      <c r="WAY4232" s="265">
        <v>3914834.69</v>
      </c>
      <c r="WAZ4232" s="198">
        <v>45364</v>
      </c>
      <c r="WBA4232" s="102">
        <v>45386</v>
      </c>
      <c r="WBB4232" s="15"/>
      <c r="WBC4232" s="15"/>
      <c r="WBD4232" s="15"/>
      <c r="WBE4232" s="203" t="s">
        <v>3938</v>
      </c>
      <c r="WBF4232" s="162">
        <v>1</v>
      </c>
      <c r="WBG4232" s="204">
        <v>754.9</v>
      </c>
      <c r="WBH4232" s="162">
        <v>2024</v>
      </c>
      <c r="WBI4232" s="188" t="s">
        <v>4570</v>
      </c>
      <c r="WBJ4232" s="162" t="s">
        <v>4217</v>
      </c>
      <c r="WBK4232" s="105">
        <v>3914834.69</v>
      </c>
      <c r="WBL4232" s="196"/>
      <c r="WBM4232" s="197"/>
      <c r="WBN4232" s="196"/>
      <c r="WBO4232" s="265">
        <v>3914834.69</v>
      </c>
      <c r="WBP4232" s="198">
        <v>45364</v>
      </c>
      <c r="WBQ4232" s="102">
        <v>45386</v>
      </c>
      <c r="WBR4232" s="15"/>
      <c r="WBS4232" s="15"/>
      <c r="WBT4232" s="15"/>
      <c r="WBU4232" s="203" t="s">
        <v>3938</v>
      </c>
      <c r="WBV4232" s="162">
        <v>1</v>
      </c>
      <c r="WBW4232" s="204">
        <v>754.9</v>
      </c>
      <c r="WBX4232" s="162">
        <v>2024</v>
      </c>
      <c r="WBY4232" s="188" t="s">
        <v>4570</v>
      </c>
      <c r="WBZ4232" s="162" t="s">
        <v>4217</v>
      </c>
      <c r="WCA4232" s="105">
        <v>3914834.69</v>
      </c>
      <c r="WCB4232" s="196"/>
      <c r="WCC4232" s="197"/>
      <c r="WCD4232" s="196"/>
      <c r="WCE4232" s="265">
        <v>3914834.69</v>
      </c>
      <c r="WCF4232" s="198">
        <v>45364</v>
      </c>
      <c r="WCG4232" s="102">
        <v>45386</v>
      </c>
      <c r="WCH4232" s="15"/>
      <c r="WCI4232" s="15"/>
      <c r="WCJ4232" s="15"/>
      <c r="WCK4232" s="203" t="s">
        <v>3938</v>
      </c>
      <c r="WCL4232" s="162">
        <v>1</v>
      </c>
      <c r="WCM4232" s="204">
        <v>754.9</v>
      </c>
      <c r="WCN4232" s="162">
        <v>2024</v>
      </c>
      <c r="WCO4232" s="188" t="s">
        <v>4570</v>
      </c>
      <c r="WCP4232" s="162" t="s">
        <v>4217</v>
      </c>
      <c r="WCQ4232" s="105">
        <v>3914834.69</v>
      </c>
      <c r="WCR4232" s="196"/>
      <c r="WCS4232" s="197"/>
      <c r="WCT4232" s="196"/>
      <c r="WCU4232" s="265">
        <v>3914834.69</v>
      </c>
      <c r="WCV4232" s="198">
        <v>45364</v>
      </c>
      <c r="WCW4232" s="102">
        <v>45386</v>
      </c>
      <c r="WCX4232" s="15"/>
      <c r="WCY4232" s="15"/>
      <c r="WCZ4232" s="15"/>
      <c r="WDA4232" s="203" t="s">
        <v>3938</v>
      </c>
      <c r="WDB4232" s="162">
        <v>1</v>
      </c>
      <c r="WDC4232" s="204">
        <v>754.9</v>
      </c>
      <c r="WDD4232" s="162">
        <v>2024</v>
      </c>
      <c r="WDE4232" s="188" t="s">
        <v>4570</v>
      </c>
      <c r="WDF4232" s="162" t="s">
        <v>4217</v>
      </c>
      <c r="WDG4232" s="105">
        <v>3914834.69</v>
      </c>
      <c r="WDH4232" s="196"/>
      <c r="WDI4232" s="197"/>
      <c r="WDJ4232" s="196"/>
      <c r="WDK4232" s="265">
        <v>3914834.69</v>
      </c>
      <c r="WDL4232" s="198">
        <v>45364</v>
      </c>
      <c r="WDM4232" s="102">
        <v>45386</v>
      </c>
      <c r="WDN4232" s="15"/>
      <c r="WDO4232" s="15"/>
      <c r="WDP4232" s="15"/>
      <c r="WDQ4232" s="203" t="s">
        <v>3938</v>
      </c>
      <c r="WDR4232" s="162">
        <v>1</v>
      </c>
      <c r="WDS4232" s="204">
        <v>754.9</v>
      </c>
      <c r="WDT4232" s="162">
        <v>2024</v>
      </c>
      <c r="WDU4232" s="188" t="s">
        <v>4570</v>
      </c>
      <c r="WDV4232" s="162" t="s">
        <v>4217</v>
      </c>
      <c r="WDW4232" s="105">
        <v>3914834.69</v>
      </c>
      <c r="WDX4232" s="196"/>
      <c r="WDY4232" s="197"/>
      <c r="WDZ4232" s="196"/>
      <c r="WEA4232" s="265">
        <v>3914834.69</v>
      </c>
      <c r="WEB4232" s="198">
        <v>45364</v>
      </c>
      <c r="WEC4232" s="102">
        <v>45386</v>
      </c>
      <c r="WED4232" s="15"/>
      <c r="WEE4232" s="15"/>
      <c r="WEF4232" s="15"/>
      <c r="WEG4232" s="203" t="s">
        <v>3938</v>
      </c>
      <c r="WEH4232" s="162">
        <v>1</v>
      </c>
      <c r="WEI4232" s="204">
        <v>754.9</v>
      </c>
      <c r="WEJ4232" s="162">
        <v>2024</v>
      </c>
      <c r="WEK4232" s="188" t="s">
        <v>4570</v>
      </c>
      <c r="WEL4232" s="162" t="s">
        <v>4217</v>
      </c>
      <c r="WEM4232" s="105">
        <v>3914834.69</v>
      </c>
      <c r="WEN4232" s="196"/>
      <c r="WEO4232" s="197"/>
      <c r="WEP4232" s="196"/>
      <c r="WEQ4232" s="265">
        <v>3914834.69</v>
      </c>
      <c r="WER4232" s="198">
        <v>45364</v>
      </c>
      <c r="WES4232" s="102">
        <v>45386</v>
      </c>
      <c r="WET4232" s="15"/>
      <c r="WEU4232" s="15"/>
      <c r="WEV4232" s="15"/>
      <c r="WEW4232" s="203" t="s">
        <v>3938</v>
      </c>
      <c r="WEX4232" s="162">
        <v>1</v>
      </c>
      <c r="WEY4232" s="204">
        <v>754.9</v>
      </c>
      <c r="WEZ4232" s="162">
        <v>2024</v>
      </c>
      <c r="WFA4232" s="188" t="s">
        <v>4570</v>
      </c>
      <c r="WFB4232" s="162" t="s">
        <v>4217</v>
      </c>
      <c r="WFC4232" s="105">
        <v>3914834.69</v>
      </c>
      <c r="WFD4232" s="196"/>
      <c r="WFE4232" s="197"/>
      <c r="WFF4232" s="196"/>
      <c r="WFG4232" s="265">
        <v>3914834.69</v>
      </c>
      <c r="WFH4232" s="198">
        <v>45364</v>
      </c>
      <c r="WFI4232" s="102">
        <v>45386</v>
      </c>
      <c r="WFJ4232" s="15"/>
      <c r="WFK4232" s="15"/>
      <c r="WFL4232" s="15"/>
      <c r="WFM4232" s="203" t="s">
        <v>3938</v>
      </c>
      <c r="WFN4232" s="162">
        <v>1</v>
      </c>
      <c r="WFO4232" s="204">
        <v>754.9</v>
      </c>
      <c r="WFP4232" s="162">
        <v>2024</v>
      </c>
    </row>
    <row r="4233" spans="1:15720" ht="15.75" customHeight="1" x14ac:dyDescent="0.25">
      <c r="A4233" s="264" t="s">
        <v>4617</v>
      </c>
      <c r="B4233" s="162" t="s">
        <v>4154</v>
      </c>
      <c r="C4233" s="105">
        <v>3926498.56</v>
      </c>
      <c r="D4233" s="196"/>
      <c r="E4233" s="197"/>
      <c r="F4233" s="196"/>
      <c r="G4233" s="265">
        <v>3926498.56</v>
      </c>
      <c r="H4233" s="198">
        <v>45401</v>
      </c>
      <c r="I4233" s="102">
        <v>45406</v>
      </c>
      <c r="J4233" s="15"/>
      <c r="K4233" s="15"/>
      <c r="L4233" s="15"/>
      <c r="M4233" s="203" t="s">
        <v>3938</v>
      </c>
      <c r="N4233" s="162">
        <v>1</v>
      </c>
      <c r="O4233" s="204">
        <v>786.4</v>
      </c>
      <c r="P4233" s="162">
        <v>2024</v>
      </c>
    </row>
    <row r="4234" spans="1:15720" ht="15.75" customHeight="1" x14ac:dyDescent="0.25">
      <c r="A4234" s="154" t="s">
        <v>4618</v>
      </c>
      <c r="B4234" s="91" t="s">
        <v>2081</v>
      </c>
      <c r="C4234" s="105">
        <v>3502400.98</v>
      </c>
      <c r="D4234" s="196"/>
      <c r="E4234" s="197"/>
      <c r="F4234" s="196"/>
      <c r="G4234" s="265">
        <v>3502400.98</v>
      </c>
      <c r="H4234" s="198">
        <v>45384</v>
      </c>
      <c r="I4234" s="102">
        <v>45418</v>
      </c>
      <c r="J4234" s="15"/>
      <c r="K4234" s="15"/>
      <c r="L4234" s="15"/>
      <c r="M4234" s="203" t="s">
        <v>3938</v>
      </c>
      <c r="N4234" s="162">
        <v>1</v>
      </c>
      <c r="O4234" s="205">
        <v>584.29999999999995</v>
      </c>
      <c r="P4234" s="162">
        <v>2024</v>
      </c>
    </row>
    <row r="4235" spans="1:15720" ht="15.75" customHeight="1" x14ac:dyDescent="0.25">
      <c r="A4235" s="154" t="s">
        <v>4619</v>
      </c>
      <c r="B4235" s="91" t="s">
        <v>2081</v>
      </c>
      <c r="C4235" s="105">
        <v>3367299.8</v>
      </c>
      <c r="D4235" s="196"/>
      <c r="E4235" s="197"/>
      <c r="F4235" s="196"/>
      <c r="G4235" s="265">
        <v>3367299.8</v>
      </c>
      <c r="H4235" s="198">
        <v>45384</v>
      </c>
      <c r="I4235" s="102">
        <v>45418</v>
      </c>
      <c r="J4235" s="15"/>
      <c r="K4235" s="15"/>
      <c r="L4235" s="15"/>
      <c r="M4235" s="203" t="s">
        <v>3938</v>
      </c>
      <c r="N4235" s="162">
        <v>1</v>
      </c>
      <c r="O4235" s="205">
        <v>600.1</v>
      </c>
      <c r="P4235" s="162">
        <v>2024</v>
      </c>
    </row>
    <row r="4236" spans="1:15720" ht="15.75" customHeight="1" x14ac:dyDescent="0.25">
      <c r="A4236" s="188" t="s">
        <v>4620</v>
      </c>
      <c r="B4236" s="162" t="s">
        <v>4090</v>
      </c>
      <c r="C4236" s="105">
        <v>3707247.46</v>
      </c>
      <c r="D4236" s="196"/>
      <c r="E4236" s="197"/>
      <c r="F4236" s="196"/>
      <c r="G4236" s="265">
        <v>3707247.46</v>
      </c>
      <c r="H4236" s="198">
        <v>45418</v>
      </c>
      <c r="I4236" s="102">
        <v>45425</v>
      </c>
      <c r="J4236" s="15"/>
      <c r="K4236" s="15"/>
      <c r="L4236" s="15"/>
      <c r="M4236" s="203" t="s">
        <v>3938</v>
      </c>
      <c r="N4236" s="162">
        <v>1</v>
      </c>
      <c r="O4236" s="204">
        <v>767</v>
      </c>
      <c r="P4236" s="162">
        <v>2024</v>
      </c>
    </row>
    <row r="4237" spans="1:15720" ht="15.75" customHeight="1" x14ac:dyDescent="0.25">
      <c r="A4237" s="188" t="s">
        <v>4621</v>
      </c>
      <c r="B4237" s="162" t="s">
        <v>4090</v>
      </c>
      <c r="C4237" s="105">
        <v>3726566.21</v>
      </c>
      <c r="D4237" s="196"/>
      <c r="E4237" s="197"/>
      <c r="F4237" s="196"/>
      <c r="G4237" s="265">
        <v>3726566.21</v>
      </c>
      <c r="H4237" s="198">
        <v>45418</v>
      </c>
      <c r="I4237" s="102">
        <v>45425</v>
      </c>
      <c r="J4237" s="15"/>
      <c r="K4237" s="15"/>
      <c r="L4237" s="15"/>
      <c r="M4237" s="203" t="s">
        <v>3938</v>
      </c>
      <c r="N4237" s="162">
        <v>1</v>
      </c>
      <c r="O4237" s="204">
        <v>805.9</v>
      </c>
      <c r="P4237" s="162">
        <v>2024</v>
      </c>
    </row>
    <row r="4238" spans="1:15720" ht="15.75" customHeight="1" x14ac:dyDescent="0.25">
      <c r="A4238" s="188" t="s">
        <v>4622</v>
      </c>
      <c r="B4238" s="162" t="s">
        <v>4090</v>
      </c>
      <c r="C4238" s="105">
        <v>3724723.75</v>
      </c>
      <c r="D4238" s="196"/>
      <c r="E4238" s="197"/>
      <c r="F4238" s="196"/>
      <c r="G4238" s="265">
        <v>3724723.75</v>
      </c>
      <c r="H4238" s="198">
        <v>45404</v>
      </c>
      <c r="I4238" s="102">
        <v>45425</v>
      </c>
      <c r="J4238" s="15"/>
      <c r="K4238" s="15"/>
      <c r="L4238" s="15"/>
      <c r="M4238" s="203" t="s">
        <v>3938</v>
      </c>
      <c r="N4238" s="162">
        <v>1</v>
      </c>
      <c r="O4238" s="204">
        <v>712.4</v>
      </c>
      <c r="P4238" s="162">
        <v>2024</v>
      </c>
    </row>
    <row r="4239" spans="1:15720" ht="15.75" customHeight="1" x14ac:dyDescent="0.25">
      <c r="A4239" s="188" t="s">
        <v>4623</v>
      </c>
      <c r="B4239" s="162" t="s">
        <v>4090</v>
      </c>
      <c r="C4239" s="105">
        <v>3696301.16</v>
      </c>
      <c r="D4239" s="196"/>
      <c r="E4239" s="197"/>
      <c r="F4239" s="196"/>
      <c r="G4239" s="265">
        <v>3696301.16</v>
      </c>
      <c r="H4239" s="198">
        <v>45404</v>
      </c>
      <c r="I4239" s="102">
        <v>45425</v>
      </c>
      <c r="J4239" s="15"/>
      <c r="K4239" s="15"/>
      <c r="L4239" s="15"/>
      <c r="M4239" s="203" t="s">
        <v>3938</v>
      </c>
      <c r="N4239" s="162">
        <v>1</v>
      </c>
      <c r="O4239" s="204">
        <v>733.3</v>
      </c>
      <c r="P4239" s="162">
        <v>2024</v>
      </c>
    </row>
    <row r="4240" spans="1:15720" ht="15.75" customHeight="1" x14ac:dyDescent="0.25">
      <c r="A4240" s="154" t="s">
        <v>4624</v>
      </c>
      <c r="B4240" s="162" t="s">
        <v>694</v>
      </c>
      <c r="C4240" s="105">
        <v>3999816.34</v>
      </c>
      <c r="D4240" s="196"/>
      <c r="E4240" s="197"/>
      <c r="F4240" s="196"/>
      <c r="G4240" s="265">
        <v>3999816.34</v>
      </c>
      <c r="H4240" s="198">
        <v>45404</v>
      </c>
      <c r="I4240" s="102">
        <v>45426</v>
      </c>
      <c r="J4240" s="15"/>
      <c r="K4240" s="15"/>
      <c r="L4240" s="15"/>
      <c r="M4240" s="203" t="s">
        <v>3938</v>
      </c>
      <c r="N4240" s="162">
        <v>1</v>
      </c>
      <c r="O4240" s="205">
        <v>674.82</v>
      </c>
      <c r="P4240" s="162">
        <v>2024</v>
      </c>
    </row>
    <row r="4241" spans="1:16" ht="15.75" customHeight="1" x14ac:dyDescent="0.25">
      <c r="A4241" s="124" t="s">
        <v>4625</v>
      </c>
      <c r="B4241" s="162" t="s">
        <v>3838</v>
      </c>
      <c r="C4241" s="105">
        <v>1938026.7</v>
      </c>
      <c r="D4241" s="196"/>
      <c r="E4241" s="197"/>
      <c r="F4241" s="196"/>
      <c r="G4241" s="265">
        <v>1938026.7</v>
      </c>
      <c r="H4241" s="102">
        <v>44195</v>
      </c>
      <c r="I4241" s="102">
        <v>45432</v>
      </c>
      <c r="J4241" s="15"/>
      <c r="K4241" s="15"/>
      <c r="L4241" s="15"/>
      <c r="M4241" s="138" t="s">
        <v>3939</v>
      </c>
      <c r="N4241" s="162">
        <v>2</v>
      </c>
      <c r="O4241" s="162">
        <v>812.6</v>
      </c>
      <c r="P4241" s="162">
        <v>2020</v>
      </c>
    </row>
    <row r="4242" spans="1:16" ht="15.75" customHeight="1" x14ac:dyDescent="0.25">
      <c r="A4242" s="188" t="s">
        <v>4626</v>
      </c>
      <c r="B4242" s="162" t="s">
        <v>63</v>
      </c>
      <c r="C4242" s="105">
        <v>3122960.6</v>
      </c>
      <c r="D4242" s="196"/>
      <c r="E4242" s="197"/>
      <c r="F4242" s="196"/>
      <c r="G4242" s="265">
        <v>3122960.6</v>
      </c>
      <c r="H4242" s="198">
        <v>45408</v>
      </c>
      <c r="I4242" s="102">
        <v>45435</v>
      </c>
      <c r="J4242" s="15"/>
      <c r="K4242" s="15"/>
      <c r="L4242" s="15"/>
      <c r="M4242" s="203" t="s">
        <v>3938</v>
      </c>
      <c r="N4242" s="162">
        <v>1</v>
      </c>
      <c r="O4242" s="204">
        <v>785.6</v>
      </c>
      <c r="P4242" s="162">
        <v>2024</v>
      </c>
    </row>
    <row r="4243" spans="1:16" ht="15.75" customHeight="1" x14ac:dyDescent="0.25">
      <c r="A4243" s="229" t="s">
        <v>4627</v>
      </c>
      <c r="B4243" s="162" t="s">
        <v>2942</v>
      </c>
      <c r="C4243" s="105">
        <v>659054.65</v>
      </c>
      <c r="D4243" s="196"/>
      <c r="E4243" s="197"/>
      <c r="F4243" s="196"/>
      <c r="G4243" s="265">
        <v>659054.65</v>
      </c>
      <c r="H4243" s="199">
        <v>44057</v>
      </c>
      <c r="I4243" s="102">
        <v>45419</v>
      </c>
      <c r="J4243" s="15"/>
      <c r="K4243" s="15"/>
      <c r="L4243" s="15"/>
      <c r="M4243" s="214" t="s">
        <v>4649</v>
      </c>
      <c r="N4243" s="214">
        <v>3</v>
      </c>
      <c r="O4243" s="162">
        <v>722.9</v>
      </c>
      <c r="P4243" s="162">
        <v>2020</v>
      </c>
    </row>
    <row r="4244" spans="1:16" ht="15.75" customHeight="1" x14ac:dyDescent="0.25">
      <c r="A4244" s="229" t="s">
        <v>4628</v>
      </c>
      <c r="B4244" s="162" t="s">
        <v>2942</v>
      </c>
      <c r="C4244" s="105">
        <v>188852.38</v>
      </c>
      <c r="D4244" s="196"/>
      <c r="E4244" s="197"/>
      <c r="F4244" s="196"/>
      <c r="G4244" s="265">
        <v>188852.38</v>
      </c>
      <c r="H4244" s="199">
        <v>44071</v>
      </c>
      <c r="I4244" s="102">
        <v>45419</v>
      </c>
      <c r="J4244" s="15"/>
      <c r="K4244" s="15"/>
      <c r="L4244" s="15"/>
      <c r="M4244" s="214" t="s">
        <v>4650</v>
      </c>
      <c r="N4244" s="214">
        <v>2</v>
      </c>
      <c r="O4244" s="162">
        <v>781</v>
      </c>
      <c r="P4244" s="162">
        <v>2020</v>
      </c>
    </row>
    <row r="4245" spans="1:16" ht="15.75" customHeight="1" x14ac:dyDescent="0.25">
      <c r="A4245" s="229" t="s">
        <v>4629</v>
      </c>
      <c r="B4245" s="162" t="s">
        <v>2942</v>
      </c>
      <c r="C4245" s="105">
        <v>528962.9</v>
      </c>
      <c r="D4245" s="196"/>
      <c r="E4245" s="197"/>
      <c r="F4245" s="196"/>
      <c r="G4245" s="265">
        <v>528962.9</v>
      </c>
      <c r="H4245" s="199">
        <v>44103</v>
      </c>
      <c r="I4245" s="102">
        <v>45419</v>
      </c>
      <c r="J4245" s="15"/>
      <c r="K4245" s="15"/>
      <c r="L4245" s="15"/>
      <c r="M4245" s="214" t="s">
        <v>4651</v>
      </c>
      <c r="N4245" s="214">
        <v>2</v>
      </c>
      <c r="O4245" s="162">
        <v>686.1</v>
      </c>
      <c r="P4245" s="162">
        <v>2020</v>
      </c>
    </row>
    <row r="4246" spans="1:16" ht="15.75" customHeight="1" x14ac:dyDescent="0.25">
      <c r="A4246" s="229" t="s">
        <v>4630</v>
      </c>
      <c r="B4246" s="162" t="s">
        <v>2942</v>
      </c>
      <c r="C4246" s="105">
        <v>349880.38</v>
      </c>
      <c r="D4246" s="196"/>
      <c r="E4246" s="197"/>
      <c r="F4246" s="196"/>
      <c r="G4246" s="265">
        <v>349880.38</v>
      </c>
      <c r="H4246" s="199">
        <v>44168</v>
      </c>
      <c r="I4246" s="102">
        <v>45419</v>
      </c>
      <c r="J4246" s="15"/>
      <c r="K4246" s="15"/>
      <c r="L4246" s="15"/>
      <c r="M4246" s="254" t="s">
        <v>4650</v>
      </c>
      <c r="N4246" s="254">
        <v>2</v>
      </c>
      <c r="O4246" s="162">
        <v>733.6</v>
      </c>
      <c r="P4246" s="162">
        <v>2020</v>
      </c>
    </row>
    <row r="4247" spans="1:16" ht="15.75" customHeight="1" x14ac:dyDescent="0.25">
      <c r="A4247" s="188" t="s">
        <v>4631</v>
      </c>
      <c r="B4247" s="162" t="s">
        <v>4090</v>
      </c>
      <c r="C4247" s="105">
        <v>3349305.83</v>
      </c>
      <c r="D4247" s="196"/>
      <c r="E4247" s="197"/>
      <c r="F4247" s="196"/>
      <c r="G4247" s="265">
        <v>3349305.83</v>
      </c>
      <c r="H4247" s="198">
        <v>45441</v>
      </c>
      <c r="I4247" s="102">
        <v>45442</v>
      </c>
      <c r="J4247" s="15"/>
      <c r="K4247" s="15"/>
      <c r="L4247" s="15"/>
      <c r="M4247" s="203" t="s">
        <v>3938</v>
      </c>
      <c r="N4247" s="162">
        <v>1</v>
      </c>
      <c r="O4247" s="204">
        <v>565.70000000000005</v>
      </c>
      <c r="P4247" s="162">
        <v>2024</v>
      </c>
    </row>
    <row r="4248" spans="1:16" ht="15.75" customHeight="1" x14ac:dyDescent="0.25">
      <c r="A4248" s="188" t="s">
        <v>4632</v>
      </c>
      <c r="B4248" s="162" t="s">
        <v>4083</v>
      </c>
      <c r="C4248" s="105">
        <v>1164060.3700000001</v>
      </c>
      <c r="D4248" s="196"/>
      <c r="E4248" s="197"/>
      <c r="F4248" s="196"/>
      <c r="G4248" s="265">
        <v>1164060.3700000001</v>
      </c>
      <c r="H4248" s="198">
        <v>45401</v>
      </c>
      <c r="I4248" s="102">
        <v>45441</v>
      </c>
      <c r="J4248" s="15"/>
      <c r="K4248" s="15"/>
      <c r="L4248" s="15"/>
      <c r="M4248" s="203" t="s">
        <v>3937</v>
      </c>
      <c r="N4248" s="162">
        <v>1</v>
      </c>
      <c r="O4248" s="204">
        <v>833.5</v>
      </c>
      <c r="P4248" s="162">
        <v>2024</v>
      </c>
    </row>
    <row r="4249" spans="1:16" ht="15.75" customHeight="1" x14ac:dyDescent="0.25">
      <c r="A4249" s="188" t="s">
        <v>4633</v>
      </c>
      <c r="B4249" s="162" t="s">
        <v>4083</v>
      </c>
      <c r="C4249" s="105">
        <v>1936425.44</v>
      </c>
      <c r="D4249" s="196"/>
      <c r="E4249" s="197"/>
      <c r="F4249" s="196"/>
      <c r="G4249" s="265">
        <v>1936425.44</v>
      </c>
      <c r="H4249" s="198">
        <v>45401</v>
      </c>
      <c r="I4249" s="102">
        <v>45441</v>
      </c>
      <c r="J4249" s="15"/>
      <c r="K4249" s="15"/>
      <c r="L4249" s="15"/>
      <c r="M4249" s="203" t="s">
        <v>3937</v>
      </c>
      <c r="N4249" s="162">
        <v>1</v>
      </c>
      <c r="O4249" s="204">
        <v>826.8</v>
      </c>
      <c r="P4249" s="162">
        <v>2024</v>
      </c>
    </row>
    <row r="4250" spans="1:16" ht="15.75" customHeight="1" x14ac:dyDescent="0.25">
      <c r="A4250" s="264" t="s">
        <v>4634</v>
      </c>
      <c r="B4250" s="162" t="s">
        <v>2081</v>
      </c>
      <c r="C4250" s="105">
        <v>2199883.88</v>
      </c>
      <c r="D4250" s="196"/>
      <c r="E4250" s="197"/>
      <c r="F4250" s="196"/>
      <c r="G4250" s="265">
        <v>2199883.88</v>
      </c>
      <c r="H4250" s="198">
        <v>45400</v>
      </c>
      <c r="I4250" s="102">
        <v>45442</v>
      </c>
      <c r="J4250" s="15"/>
      <c r="K4250" s="15"/>
      <c r="L4250" s="15"/>
      <c r="M4250" s="203" t="s">
        <v>3938</v>
      </c>
      <c r="N4250" s="162">
        <v>1</v>
      </c>
      <c r="O4250" s="204">
        <v>378.47</v>
      </c>
      <c r="P4250" s="162">
        <v>2024</v>
      </c>
    </row>
    <row r="4251" spans="1:16" ht="15.75" customHeight="1" x14ac:dyDescent="0.25">
      <c r="A4251" s="264" t="s">
        <v>1579</v>
      </c>
      <c r="B4251" s="162" t="s">
        <v>4154</v>
      </c>
      <c r="C4251" s="105">
        <v>3955954.82</v>
      </c>
      <c r="D4251" s="196"/>
      <c r="E4251" s="197"/>
      <c r="F4251" s="196"/>
      <c r="G4251" s="265">
        <v>3955954.82</v>
      </c>
      <c r="H4251" s="198">
        <v>45436</v>
      </c>
      <c r="I4251" s="102">
        <v>45442</v>
      </c>
      <c r="J4251" s="15"/>
      <c r="K4251" s="15"/>
      <c r="L4251" s="15"/>
      <c r="M4251" s="203" t="s">
        <v>3938</v>
      </c>
      <c r="N4251" s="162">
        <v>1</v>
      </c>
      <c r="O4251" s="204">
        <v>801.9</v>
      </c>
      <c r="P4251" s="162">
        <v>2024</v>
      </c>
    </row>
    <row r="4252" spans="1:16" ht="15.75" customHeight="1" x14ac:dyDescent="0.25">
      <c r="A4252" s="154" t="s">
        <v>4635</v>
      </c>
      <c r="B4252" s="162" t="s">
        <v>4099</v>
      </c>
      <c r="C4252" s="105">
        <v>3089416.36</v>
      </c>
      <c r="D4252" s="196"/>
      <c r="E4252" s="197"/>
      <c r="F4252" s="196"/>
      <c r="G4252" s="265">
        <v>3089416.36</v>
      </c>
      <c r="H4252" s="198">
        <v>45426</v>
      </c>
      <c r="I4252" s="102">
        <v>45443</v>
      </c>
      <c r="J4252" s="15"/>
      <c r="K4252" s="15"/>
      <c r="L4252" s="15"/>
      <c r="M4252" s="203" t="s">
        <v>3938</v>
      </c>
      <c r="N4252" s="162">
        <v>1</v>
      </c>
      <c r="O4252" s="205">
        <v>557.6</v>
      </c>
      <c r="P4252" s="162">
        <v>2024</v>
      </c>
    </row>
    <row r="4253" spans="1:16" ht="15.75" customHeight="1" x14ac:dyDescent="0.25">
      <c r="A4253" s="190" t="s">
        <v>4636</v>
      </c>
      <c r="B4253" s="101" t="s">
        <v>4286</v>
      </c>
      <c r="C4253" s="105">
        <v>3122702.65</v>
      </c>
      <c r="D4253" s="196"/>
      <c r="E4253" s="197"/>
      <c r="F4253" s="196"/>
      <c r="G4253" s="265">
        <v>3122702.65</v>
      </c>
      <c r="H4253" s="198">
        <v>45303</v>
      </c>
      <c r="I4253" s="102">
        <v>45443</v>
      </c>
      <c r="J4253" s="15"/>
      <c r="K4253" s="15"/>
      <c r="L4253" s="15"/>
      <c r="M4253" s="84" t="s">
        <v>3938</v>
      </c>
      <c r="N4253" s="162">
        <v>1</v>
      </c>
      <c r="O4253" s="204">
        <v>796</v>
      </c>
      <c r="P4253" s="162">
        <v>2024</v>
      </c>
    </row>
    <row r="4254" spans="1:16" ht="15.75" customHeight="1" x14ac:dyDescent="0.25">
      <c r="A4254" s="264" t="s">
        <v>4637</v>
      </c>
      <c r="B4254" s="162" t="s">
        <v>4162</v>
      </c>
      <c r="C4254" s="105">
        <v>2624233.3199999998</v>
      </c>
      <c r="D4254" s="196"/>
      <c r="E4254" s="197"/>
      <c r="F4254" s="196"/>
      <c r="G4254" s="265">
        <v>2624233.3199999998</v>
      </c>
      <c r="H4254" s="198">
        <v>45433</v>
      </c>
      <c r="I4254" s="102">
        <v>45448</v>
      </c>
      <c r="J4254" s="15"/>
      <c r="K4254" s="15"/>
      <c r="L4254" s="15"/>
      <c r="M4254" s="203" t="s">
        <v>3938</v>
      </c>
      <c r="N4254" s="162">
        <v>1</v>
      </c>
      <c r="O4254" s="204">
        <v>434.36</v>
      </c>
      <c r="P4254" s="162">
        <v>2024</v>
      </c>
    </row>
    <row r="4255" spans="1:16" ht="15.75" customHeight="1" x14ac:dyDescent="0.25">
      <c r="A4255" s="188" t="s">
        <v>4638</v>
      </c>
      <c r="B4255" s="162" t="s">
        <v>694</v>
      </c>
      <c r="C4255" s="105">
        <v>5979060.2999999998</v>
      </c>
      <c r="D4255" s="196"/>
      <c r="E4255" s="197"/>
      <c r="F4255" s="196"/>
      <c r="G4255" s="265">
        <v>5979060.2999999998</v>
      </c>
      <c r="H4255" s="198">
        <v>45439</v>
      </c>
      <c r="I4255" s="102">
        <v>45449</v>
      </c>
      <c r="J4255" s="15"/>
      <c r="K4255" s="15"/>
      <c r="L4255" s="15"/>
      <c r="M4255" s="203" t="s">
        <v>3938</v>
      </c>
      <c r="N4255" s="162">
        <v>1</v>
      </c>
      <c r="O4255" s="204">
        <v>1809.9</v>
      </c>
      <c r="P4255" s="162">
        <v>2024</v>
      </c>
    </row>
    <row r="4256" spans="1:16" ht="15.75" customHeight="1" x14ac:dyDescent="0.25">
      <c r="A4256" s="188" t="s">
        <v>4639</v>
      </c>
      <c r="B4256" s="162" t="s">
        <v>694</v>
      </c>
      <c r="C4256" s="105">
        <v>3335614.69</v>
      </c>
      <c r="D4256" s="196"/>
      <c r="E4256" s="197"/>
      <c r="F4256" s="196"/>
      <c r="G4256" s="265">
        <v>3335614.69</v>
      </c>
      <c r="H4256" s="198">
        <v>45442</v>
      </c>
      <c r="I4256" s="102">
        <v>45449</v>
      </c>
      <c r="J4256" s="15"/>
      <c r="K4256" s="15"/>
      <c r="L4256" s="15"/>
      <c r="M4256" s="203" t="s">
        <v>3938</v>
      </c>
      <c r="N4256" s="162">
        <v>1</v>
      </c>
      <c r="O4256" s="204">
        <v>1287.8</v>
      </c>
      <c r="P4256" s="162">
        <v>2024</v>
      </c>
    </row>
    <row r="4257" spans="1:16" ht="15.75" customHeight="1" x14ac:dyDescent="0.25">
      <c r="A4257" s="264" t="s">
        <v>4640</v>
      </c>
      <c r="B4257" s="162" t="s">
        <v>4217</v>
      </c>
      <c r="C4257" s="105">
        <v>2408797.08</v>
      </c>
      <c r="D4257" s="196"/>
      <c r="E4257" s="197"/>
      <c r="F4257" s="196"/>
      <c r="G4257" s="265">
        <v>2408797.08</v>
      </c>
      <c r="H4257" s="198">
        <v>45429</v>
      </c>
      <c r="I4257" s="102">
        <v>45446</v>
      </c>
      <c r="J4257" s="15"/>
      <c r="K4257" s="15"/>
      <c r="L4257" s="15"/>
      <c r="M4257" s="203" t="s">
        <v>3938</v>
      </c>
      <c r="N4257" s="162">
        <v>1</v>
      </c>
      <c r="O4257" s="204">
        <v>423.6</v>
      </c>
      <c r="P4257" s="162">
        <v>2024</v>
      </c>
    </row>
    <row r="4258" spans="1:16" ht="15.75" customHeight="1" x14ac:dyDescent="0.25">
      <c r="A4258" s="188" t="s">
        <v>4641</v>
      </c>
      <c r="B4258" s="162" t="s">
        <v>4090</v>
      </c>
      <c r="C4258" s="105">
        <v>4030640.06</v>
      </c>
      <c r="D4258" s="196"/>
      <c r="E4258" s="197"/>
      <c r="F4258" s="196"/>
      <c r="G4258" s="265">
        <v>4030640.06</v>
      </c>
      <c r="H4258" s="198">
        <v>45453</v>
      </c>
      <c r="I4258" s="102">
        <v>45456</v>
      </c>
      <c r="J4258" s="15"/>
      <c r="K4258" s="15"/>
      <c r="L4258" s="15"/>
      <c r="M4258" s="203" t="s">
        <v>3938</v>
      </c>
      <c r="N4258" s="162">
        <v>1</v>
      </c>
      <c r="O4258" s="204">
        <v>741.3</v>
      </c>
      <c r="P4258" s="162">
        <v>2024</v>
      </c>
    </row>
    <row r="4259" spans="1:16" ht="15.75" customHeight="1" x14ac:dyDescent="0.25">
      <c r="A4259" s="264" t="s">
        <v>4642</v>
      </c>
      <c r="B4259" s="162" t="s">
        <v>2081</v>
      </c>
      <c r="C4259" s="105">
        <v>6059488.1799999997</v>
      </c>
      <c r="D4259" s="196"/>
      <c r="E4259" s="197"/>
      <c r="F4259" s="196"/>
      <c r="G4259" s="265">
        <v>6059488.1799999997</v>
      </c>
      <c r="H4259" s="198">
        <v>45440</v>
      </c>
      <c r="I4259" s="102">
        <v>45450</v>
      </c>
      <c r="J4259" s="15"/>
      <c r="K4259" s="15"/>
      <c r="L4259" s="15"/>
      <c r="M4259" s="203" t="s">
        <v>3938</v>
      </c>
      <c r="N4259" s="162">
        <v>1</v>
      </c>
      <c r="O4259" s="204">
        <v>3898.7</v>
      </c>
      <c r="P4259" s="162">
        <v>2024</v>
      </c>
    </row>
    <row r="4260" spans="1:16" ht="15.75" customHeight="1" x14ac:dyDescent="0.25">
      <c r="A4260" s="264" t="s">
        <v>4643</v>
      </c>
      <c r="B4260" s="162" t="s">
        <v>4099</v>
      </c>
      <c r="C4260" s="105">
        <v>3055299.77</v>
      </c>
      <c r="D4260" s="196"/>
      <c r="E4260" s="197"/>
      <c r="F4260" s="196"/>
      <c r="G4260" s="265">
        <v>3055299.77</v>
      </c>
      <c r="H4260" s="198">
        <v>45440</v>
      </c>
      <c r="I4260" s="102">
        <v>45453</v>
      </c>
      <c r="J4260" s="15"/>
      <c r="K4260" s="15"/>
      <c r="L4260" s="15"/>
      <c r="M4260" s="203" t="s">
        <v>3938</v>
      </c>
      <c r="N4260" s="162">
        <v>1</v>
      </c>
      <c r="O4260" s="204">
        <v>552.29999999999995</v>
      </c>
      <c r="P4260" s="162">
        <v>2024</v>
      </c>
    </row>
    <row r="4261" spans="1:16" ht="15.75" customHeight="1" x14ac:dyDescent="0.25">
      <c r="A4261" s="264" t="s">
        <v>4644</v>
      </c>
      <c r="B4261" s="162" t="s">
        <v>4191</v>
      </c>
      <c r="C4261" s="105">
        <v>3073732.93</v>
      </c>
      <c r="D4261" s="196"/>
      <c r="E4261" s="197"/>
      <c r="F4261" s="196"/>
      <c r="G4261" s="265">
        <v>3073732.93</v>
      </c>
      <c r="H4261" s="198">
        <v>45420</v>
      </c>
      <c r="I4261" s="102">
        <v>45454</v>
      </c>
      <c r="J4261" s="15"/>
      <c r="K4261" s="15"/>
      <c r="L4261" s="15"/>
      <c r="M4261" s="203" t="s">
        <v>3937</v>
      </c>
      <c r="N4261" s="162">
        <v>1</v>
      </c>
      <c r="O4261" s="204">
        <v>1475</v>
      </c>
      <c r="P4261" s="162">
        <v>2024</v>
      </c>
    </row>
    <row r="4262" spans="1:16" ht="15.75" customHeight="1" x14ac:dyDescent="0.25">
      <c r="A4262" s="264" t="s">
        <v>4645</v>
      </c>
      <c r="B4262" s="162" t="s">
        <v>4083</v>
      </c>
      <c r="C4262" s="105">
        <v>10325236.359999999</v>
      </c>
      <c r="D4262" s="196"/>
      <c r="E4262" s="197"/>
      <c r="F4262" s="196"/>
      <c r="G4262" s="265">
        <v>10325236.359999999</v>
      </c>
      <c r="H4262" s="198">
        <v>45448</v>
      </c>
      <c r="I4262" s="102">
        <v>45457</v>
      </c>
      <c r="J4262" s="15"/>
      <c r="K4262" s="15"/>
      <c r="L4262" s="15"/>
      <c r="M4262" s="203" t="s">
        <v>3938</v>
      </c>
      <c r="N4262" s="162">
        <v>1</v>
      </c>
      <c r="O4262" s="204">
        <v>6680.88</v>
      </c>
      <c r="P4262" s="162">
        <v>2024</v>
      </c>
    </row>
    <row r="4263" spans="1:16" ht="15.75" customHeight="1" x14ac:dyDescent="0.25">
      <c r="A4263" s="264" t="s">
        <v>4646</v>
      </c>
      <c r="B4263" s="162" t="s">
        <v>4162</v>
      </c>
      <c r="C4263" s="105">
        <v>2681940.38</v>
      </c>
      <c r="D4263" s="196"/>
      <c r="E4263" s="197"/>
      <c r="F4263" s="196"/>
      <c r="G4263" s="265">
        <v>2681940.38</v>
      </c>
      <c r="H4263" s="198">
        <v>45433</v>
      </c>
      <c r="I4263" s="102">
        <v>45461</v>
      </c>
      <c r="J4263" s="15"/>
      <c r="K4263" s="15"/>
      <c r="L4263" s="15"/>
      <c r="M4263" s="203" t="s">
        <v>3938</v>
      </c>
      <c r="N4263" s="162">
        <v>1</v>
      </c>
      <c r="O4263" s="204">
        <v>417.1</v>
      </c>
      <c r="P4263" s="162">
        <v>2024</v>
      </c>
    </row>
    <row r="4264" spans="1:16" ht="15.75" customHeight="1" x14ac:dyDescent="0.25">
      <c r="A4264" s="264" t="s">
        <v>4647</v>
      </c>
      <c r="B4264" s="162" t="s">
        <v>2081</v>
      </c>
      <c r="C4264" s="105">
        <v>3213821.17</v>
      </c>
      <c r="D4264" s="196"/>
      <c r="E4264" s="197"/>
      <c r="F4264" s="196"/>
      <c r="G4264" s="265">
        <v>3213821.17</v>
      </c>
      <c r="H4264" s="198">
        <v>45449</v>
      </c>
      <c r="I4264" s="102">
        <v>45464</v>
      </c>
      <c r="J4264" s="15"/>
      <c r="K4264" s="15"/>
      <c r="L4264" s="15"/>
      <c r="M4264" s="203" t="s">
        <v>3938</v>
      </c>
      <c r="N4264" s="162">
        <v>1</v>
      </c>
      <c r="O4264" s="204">
        <v>608.79999999999995</v>
      </c>
      <c r="P4264" s="162">
        <v>2024</v>
      </c>
    </row>
    <row r="4265" spans="1:16" ht="15.75" customHeight="1" x14ac:dyDescent="0.25">
      <c r="A4265" s="264" t="s">
        <v>4648</v>
      </c>
      <c r="B4265" s="162" t="s">
        <v>4099</v>
      </c>
      <c r="C4265" s="105">
        <v>3206259.2</v>
      </c>
      <c r="D4265" s="196"/>
      <c r="E4265" s="197"/>
      <c r="F4265" s="196"/>
      <c r="G4265" s="265">
        <v>3206259.2</v>
      </c>
      <c r="H4265" s="198">
        <v>45454</v>
      </c>
      <c r="I4265" s="102">
        <v>45471</v>
      </c>
      <c r="J4265" s="15"/>
      <c r="K4265" s="15"/>
      <c r="L4265" s="15"/>
      <c r="M4265" s="203" t="s">
        <v>3938</v>
      </c>
      <c r="N4265" s="162">
        <v>1</v>
      </c>
      <c r="O4265" s="204">
        <v>607.79999999999995</v>
      </c>
      <c r="P4265" s="162">
        <v>2024</v>
      </c>
    </row>
    <row r="4266" spans="1:16" ht="15.75" customHeight="1" x14ac:dyDescent="0.25">
      <c r="A4266" s="273" t="s">
        <v>4652</v>
      </c>
      <c r="B4266" s="281" t="s">
        <v>694</v>
      </c>
      <c r="C4266" s="284">
        <v>3711632.41</v>
      </c>
      <c r="D4266" s="306"/>
      <c r="E4266" s="197"/>
      <c r="F4266" s="306"/>
      <c r="G4266" s="301">
        <v>3711632.41</v>
      </c>
      <c r="H4266" s="298">
        <v>45447</v>
      </c>
      <c r="I4266" s="300">
        <v>45477</v>
      </c>
      <c r="J4266" s="294"/>
      <c r="K4266" s="294"/>
      <c r="L4266" s="294"/>
      <c r="M4266" s="286" t="s">
        <v>3938</v>
      </c>
      <c r="N4266" s="289">
        <v>1</v>
      </c>
      <c r="O4266" s="291">
        <v>1184.5999999999999</v>
      </c>
      <c r="P4266" s="295">
        <v>2024</v>
      </c>
    </row>
    <row r="4267" spans="1:16" ht="15.75" customHeight="1" x14ac:dyDescent="0.25">
      <c r="A4267" s="276" t="s">
        <v>4653</v>
      </c>
      <c r="B4267" s="281" t="s">
        <v>694</v>
      </c>
      <c r="C4267" s="284">
        <v>3560967.34</v>
      </c>
      <c r="D4267" s="306"/>
      <c r="E4267" s="197"/>
      <c r="F4267" s="306"/>
      <c r="G4267" s="301">
        <v>3560967.34</v>
      </c>
      <c r="H4267" s="298">
        <v>45449</v>
      </c>
      <c r="I4267" s="300">
        <v>45478</v>
      </c>
      <c r="J4267" s="294"/>
      <c r="K4267" s="294"/>
      <c r="L4267" s="294"/>
      <c r="M4267" s="286" t="s">
        <v>3938</v>
      </c>
      <c r="N4267" s="289">
        <v>1</v>
      </c>
      <c r="O4267" s="291">
        <v>803.7</v>
      </c>
      <c r="P4267" s="295">
        <v>2024</v>
      </c>
    </row>
    <row r="4268" spans="1:16" ht="15.75" customHeight="1" x14ac:dyDescent="0.25">
      <c r="A4268" s="277" t="s">
        <v>4654</v>
      </c>
      <c r="B4268" s="281" t="s">
        <v>4162</v>
      </c>
      <c r="C4268" s="284">
        <v>3343895.84</v>
      </c>
      <c r="D4268" s="306"/>
      <c r="E4268" s="197"/>
      <c r="F4268" s="306"/>
      <c r="G4268" s="301">
        <v>3343895.84</v>
      </c>
      <c r="H4268" s="298">
        <v>45443</v>
      </c>
      <c r="I4268" s="300">
        <v>45476</v>
      </c>
      <c r="J4268" s="294"/>
      <c r="K4268" s="294"/>
      <c r="L4268" s="294"/>
      <c r="M4268" s="286" t="s">
        <v>3938</v>
      </c>
      <c r="N4268" s="289">
        <v>1</v>
      </c>
      <c r="O4268" s="291">
        <v>767.16</v>
      </c>
      <c r="P4268" s="295">
        <v>2024</v>
      </c>
    </row>
    <row r="4269" spans="1:16" ht="15.75" customHeight="1" x14ac:dyDescent="0.25">
      <c r="A4269" s="278" t="s">
        <v>4655</v>
      </c>
      <c r="B4269" s="281" t="s">
        <v>694</v>
      </c>
      <c r="C4269" s="284">
        <v>2337709.0499999998</v>
      </c>
      <c r="D4269" s="306"/>
      <c r="E4269" s="197"/>
      <c r="F4269" s="306"/>
      <c r="G4269" s="301">
        <v>2337709.0499999998</v>
      </c>
      <c r="H4269" s="298">
        <v>45447</v>
      </c>
      <c r="I4269" s="300">
        <v>45477</v>
      </c>
      <c r="J4269" s="294"/>
      <c r="K4269" s="294"/>
      <c r="L4269" s="294"/>
      <c r="M4269" s="288" t="s">
        <v>3939</v>
      </c>
      <c r="N4269" s="289">
        <v>2</v>
      </c>
      <c r="O4269" s="292">
        <v>644.70000000000005</v>
      </c>
      <c r="P4269" s="295">
        <v>2024</v>
      </c>
    </row>
    <row r="4270" spans="1:16" ht="15.75" customHeight="1" x14ac:dyDescent="0.25">
      <c r="A4270" s="277" t="s">
        <v>4656</v>
      </c>
      <c r="B4270" s="281" t="s">
        <v>4703</v>
      </c>
      <c r="C4270" s="284">
        <v>2852089.45</v>
      </c>
      <c r="D4270" s="306"/>
      <c r="E4270" s="197"/>
      <c r="F4270" s="306"/>
      <c r="G4270" s="301">
        <v>2852089.45</v>
      </c>
      <c r="H4270" s="298">
        <v>45448</v>
      </c>
      <c r="I4270" s="300">
        <v>45482</v>
      </c>
      <c r="J4270" s="294"/>
      <c r="K4270" s="294"/>
      <c r="L4270" s="294"/>
      <c r="M4270" s="286" t="s">
        <v>3938</v>
      </c>
      <c r="N4270" s="289">
        <v>1</v>
      </c>
      <c r="O4270" s="291">
        <v>660.7</v>
      </c>
      <c r="P4270" s="295">
        <v>2024</v>
      </c>
    </row>
    <row r="4271" spans="1:16" ht="15.75" customHeight="1" x14ac:dyDescent="0.25">
      <c r="A4271" s="277" t="s">
        <v>4657</v>
      </c>
      <c r="B4271" s="281" t="s">
        <v>4703</v>
      </c>
      <c r="C4271" s="284">
        <v>2701154.96</v>
      </c>
      <c r="D4271" s="306"/>
      <c r="E4271" s="197"/>
      <c r="F4271" s="306"/>
      <c r="G4271" s="301">
        <v>2701154.96</v>
      </c>
      <c r="H4271" s="298">
        <v>45448</v>
      </c>
      <c r="I4271" s="300">
        <v>45482</v>
      </c>
      <c r="J4271" s="294"/>
      <c r="K4271" s="294"/>
      <c r="L4271" s="294"/>
      <c r="M4271" s="286" t="s">
        <v>3938</v>
      </c>
      <c r="N4271" s="289">
        <v>1</v>
      </c>
      <c r="O4271" s="291">
        <v>987.8</v>
      </c>
      <c r="P4271" s="295">
        <v>2024</v>
      </c>
    </row>
    <row r="4272" spans="1:16" ht="15.75" customHeight="1" x14ac:dyDescent="0.25">
      <c r="A4272" s="277" t="s">
        <v>4658</v>
      </c>
      <c r="B4272" s="281" t="s">
        <v>4703</v>
      </c>
      <c r="C4272" s="284">
        <v>2174563.61</v>
      </c>
      <c r="D4272" s="306"/>
      <c r="E4272" s="197"/>
      <c r="F4272" s="306"/>
      <c r="G4272" s="301">
        <v>2174563.61</v>
      </c>
      <c r="H4272" s="298">
        <v>45448</v>
      </c>
      <c r="I4272" s="300">
        <v>45482</v>
      </c>
      <c r="J4272" s="294"/>
      <c r="K4272" s="294"/>
      <c r="L4272" s="294"/>
      <c r="M4272" s="286" t="s">
        <v>3938</v>
      </c>
      <c r="N4272" s="289">
        <v>1</v>
      </c>
      <c r="O4272" s="291">
        <v>664.3</v>
      </c>
      <c r="P4272" s="295">
        <v>2024</v>
      </c>
    </row>
    <row r="4273" spans="1:16" ht="15.75" customHeight="1" x14ac:dyDescent="0.25">
      <c r="A4273" s="277" t="s">
        <v>827</v>
      </c>
      <c r="B4273" s="281" t="s">
        <v>4083</v>
      </c>
      <c r="C4273" s="284">
        <v>5106432.41</v>
      </c>
      <c r="D4273" s="306"/>
      <c r="E4273" s="197"/>
      <c r="F4273" s="306"/>
      <c r="G4273" s="301">
        <v>5106432.41</v>
      </c>
      <c r="H4273" s="298">
        <v>45461</v>
      </c>
      <c r="I4273" s="300">
        <v>45484</v>
      </c>
      <c r="J4273" s="294"/>
      <c r="K4273" s="294"/>
      <c r="L4273" s="294"/>
      <c r="M4273" s="286" t="s">
        <v>3938</v>
      </c>
      <c r="N4273" s="289">
        <v>1</v>
      </c>
      <c r="O4273" s="291">
        <v>1313.6</v>
      </c>
      <c r="P4273" s="295">
        <v>2024</v>
      </c>
    </row>
    <row r="4274" spans="1:16" ht="15.75" customHeight="1" x14ac:dyDescent="0.25">
      <c r="A4274" s="277" t="s">
        <v>4659</v>
      </c>
      <c r="B4274" s="281" t="s">
        <v>4162</v>
      </c>
      <c r="C4274" s="284">
        <v>3254083.75</v>
      </c>
      <c r="D4274" s="306"/>
      <c r="E4274" s="197"/>
      <c r="F4274" s="306"/>
      <c r="G4274" s="301">
        <v>3254083.75</v>
      </c>
      <c r="H4274" s="298">
        <v>45471</v>
      </c>
      <c r="I4274" s="300">
        <v>45490</v>
      </c>
      <c r="J4274" s="294"/>
      <c r="K4274" s="294"/>
      <c r="L4274" s="294"/>
      <c r="M4274" s="286" t="s">
        <v>3938</v>
      </c>
      <c r="N4274" s="289">
        <v>1</v>
      </c>
      <c r="O4274" s="291">
        <v>666.5</v>
      </c>
      <c r="P4274" s="295">
        <v>2024</v>
      </c>
    </row>
    <row r="4275" spans="1:16" ht="15.75" customHeight="1" x14ac:dyDescent="0.25">
      <c r="A4275" s="275" t="s">
        <v>4660</v>
      </c>
      <c r="B4275" s="283" t="s">
        <v>2081</v>
      </c>
      <c r="C4275" s="284">
        <v>2382335.0499999998</v>
      </c>
      <c r="D4275" s="306"/>
      <c r="E4275" s="197"/>
      <c r="F4275" s="306"/>
      <c r="G4275" s="301">
        <v>2382335.0499999998</v>
      </c>
      <c r="H4275" s="298">
        <v>45464</v>
      </c>
      <c r="I4275" s="300">
        <v>45489</v>
      </c>
      <c r="J4275" s="294"/>
      <c r="K4275" s="294"/>
      <c r="L4275" s="294"/>
      <c r="M4275" s="286" t="s">
        <v>3937</v>
      </c>
      <c r="N4275" s="289">
        <v>1</v>
      </c>
      <c r="O4275" s="292">
        <v>1293.0999999999999</v>
      </c>
      <c r="P4275" s="295">
        <v>2024</v>
      </c>
    </row>
    <row r="4276" spans="1:16" ht="15.75" customHeight="1" x14ac:dyDescent="0.25">
      <c r="A4276" s="277" t="s">
        <v>4661</v>
      </c>
      <c r="B4276" s="281" t="s">
        <v>4191</v>
      </c>
      <c r="C4276" s="284">
        <v>1415722.06</v>
      </c>
      <c r="D4276" s="306"/>
      <c r="E4276" s="197"/>
      <c r="F4276" s="306"/>
      <c r="G4276" s="301">
        <v>1415722.06</v>
      </c>
      <c r="H4276" s="298">
        <v>45476</v>
      </c>
      <c r="I4276" s="300">
        <v>45491</v>
      </c>
      <c r="J4276" s="294"/>
      <c r="K4276" s="294"/>
      <c r="L4276" s="294"/>
      <c r="M4276" s="286" t="s">
        <v>3937</v>
      </c>
      <c r="N4276" s="289">
        <v>1</v>
      </c>
      <c r="O4276" s="291">
        <v>230.8</v>
      </c>
      <c r="P4276" s="295">
        <v>2024</v>
      </c>
    </row>
    <row r="4277" spans="1:16" ht="15.75" customHeight="1" x14ac:dyDescent="0.25">
      <c r="A4277" s="277" t="s">
        <v>4662</v>
      </c>
      <c r="B4277" s="281" t="s">
        <v>4191</v>
      </c>
      <c r="C4277" s="284">
        <v>1418738.34</v>
      </c>
      <c r="D4277" s="306"/>
      <c r="E4277" s="197"/>
      <c r="F4277" s="306"/>
      <c r="G4277" s="301">
        <v>1418738.34</v>
      </c>
      <c r="H4277" s="298">
        <v>45476</v>
      </c>
      <c r="I4277" s="300">
        <v>45491</v>
      </c>
      <c r="J4277" s="294"/>
      <c r="K4277" s="294"/>
      <c r="L4277" s="294"/>
      <c r="M4277" s="286" t="s">
        <v>3937</v>
      </c>
      <c r="N4277" s="289">
        <v>1</v>
      </c>
      <c r="O4277" s="291">
        <v>381.1</v>
      </c>
      <c r="P4277" s="295">
        <v>2024</v>
      </c>
    </row>
    <row r="4278" spans="1:16" ht="15.75" customHeight="1" x14ac:dyDescent="0.25">
      <c r="A4278" s="277" t="s">
        <v>4663</v>
      </c>
      <c r="B4278" s="281" t="s">
        <v>4191</v>
      </c>
      <c r="C4278" s="284">
        <v>1445620.99</v>
      </c>
      <c r="D4278" s="306"/>
      <c r="E4278" s="197"/>
      <c r="F4278" s="306"/>
      <c r="G4278" s="301">
        <v>1445620.99</v>
      </c>
      <c r="H4278" s="298">
        <v>45476</v>
      </c>
      <c r="I4278" s="300">
        <v>45491</v>
      </c>
      <c r="J4278" s="294"/>
      <c r="K4278" s="294"/>
      <c r="L4278" s="294"/>
      <c r="M4278" s="286" t="s">
        <v>3937</v>
      </c>
      <c r="N4278" s="289">
        <v>1</v>
      </c>
      <c r="O4278" s="291">
        <v>318</v>
      </c>
      <c r="P4278" s="295">
        <v>2024</v>
      </c>
    </row>
    <row r="4279" spans="1:16" ht="15.75" customHeight="1" x14ac:dyDescent="0.25">
      <c r="A4279" s="277" t="s">
        <v>4664</v>
      </c>
      <c r="B4279" s="281" t="s">
        <v>4191</v>
      </c>
      <c r="C4279" s="284">
        <v>1475586.36</v>
      </c>
      <c r="D4279" s="306"/>
      <c r="E4279" s="197"/>
      <c r="F4279" s="306"/>
      <c r="G4279" s="301">
        <v>1475586.36</v>
      </c>
      <c r="H4279" s="298">
        <v>45476</v>
      </c>
      <c r="I4279" s="300">
        <v>45491</v>
      </c>
      <c r="J4279" s="294"/>
      <c r="K4279" s="294"/>
      <c r="L4279" s="294"/>
      <c r="M4279" s="286" t="s">
        <v>3937</v>
      </c>
      <c r="N4279" s="289">
        <v>1</v>
      </c>
      <c r="O4279" s="291">
        <v>337.9</v>
      </c>
      <c r="P4279" s="295">
        <v>2024</v>
      </c>
    </row>
    <row r="4280" spans="1:16" ht="15.75" customHeight="1" x14ac:dyDescent="0.25">
      <c r="A4280" s="277" t="s">
        <v>4665</v>
      </c>
      <c r="B4280" s="281" t="s">
        <v>4154</v>
      </c>
      <c r="C4280" s="284">
        <v>2114612.38</v>
      </c>
      <c r="D4280" s="306"/>
      <c r="E4280" s="197"/>
      <c r="F4280" s="306"/>
      <c r="G4280" s="301">
        <v>2114612.38</v>
      </c>
      <c r="H4280" s="298">
        <v>45477</v>
      </c>
      <c r="I4280" s="300">
        <v>45491</v>
      </c>
      <c r="J4280" s="294"/>
      <c r="K4280" s="294"/>
      <c r="L4280" s="294"/>
      <c r="M4280" s="286" t="s">
        <v>3939</v>
      </c>
      <c r="N4280" s="289">
        <v>2</v>
      </c>
      <c r="O4280" s="291">
        <v>435.7</v>
      </c>
      <c r="P4280" s="295">
        <v>2024</v>
      </c>
    </row>
    <row r="4281" spans="1:16" ht="15.75" customHeight="1" x14ac:dyDescent="0.25">
      <c r="A4281" s="277" t="s">
        <v>4666</v>
      </c>
      <c r="B4281" s="281" t="s">
        <v>4095</v>
      </c>
      <c r="C4281" s="284">
        <v>2248629.35</v>
      </c>
      <c r="D4281" s="306"/>
      <c r="E4281" s="197"/>
      <c r="F4281" s="306"/>
      <c r="G4281" s="301">
        <v>2248629.35</v>
      </c>
      <c r="H4281" s="298">
        <v>45469</v>
      </c>
      <c r="I4281" s="300">
        <v>45484</v>
      </c>
      <c r="J4281" s="294"/>
      <c r="K4281" s="294"/>
      <c r="L4281" s="294"/>
      <c r="M4281" s="286" t="s">
        <v>3938</v>
      </c>
      <c r="N4281" s="289">
        <v>1</v>
      </c>
      <c r="O4281" s="291">
        <v>348.8</v>
      </c>
      <c r="P4281" s="295">
        <v>2024</v>
      </c>
    </row>
    <row r="4282" spans="1:16" ht="15.75" customHeight="1" x14ac:dyDescent="0.25">
      <c r="A4282" s="276" t="s">
        <v>4667</v>
      </c>
      <c r="B4282" s="281" t="s">
        <v>4090</v>
      </c>
      <c r="C4282" s="284">
        <v>3736419.18</v>
      </c>
      <c r="D4282" s="306"/>
      <c r="E4282" s="197"/>
      <c r="F4282" s="306"/>
      <c r="G4282" s="301">
        <v>3736419.18</v>
      </c>
      <c r="H4282" s="298">
        <v>45482</v>
      </c>
      <c r="I4282" s="300">
        <v>45495</v>
      </c>
      <c r="J4282" s="294"/>
      <c r="K4282" s="294"/>
      <c r="L4282" s="294"/>
      <c r="M4282" s="286" t="s">
        <v>3938</v>
      </c>
      <c r="N4282" s="289">
        <v>1</v>
      </c>
      <c r="O4282" s="291">
        <v>789.8</v>
      </c>
      <c r="P4282" s="295">
        <v>2024</v>
      </c>
    </row>
    <row r="4283" spans="1:16" ht="15.75" customHeight="1" x14ac:dyDescent="0.25">
      <c r="A4283" s="277" t="s">
        <v>4668</v>
      </c>
      <c r="B4283" s="281" t="s">
        <v>4573</v>
      </c>
      <c r="C4283" s="284">
        <v>3330154.37</v>
      </c>
      <c r="D4283" s="306"/>
      <c r="E4283" s="197"/>
      <c r="F4283" s="306"/>
      <c r="G4283" s="301">
        <v>3330154.37</v>
      </c>
      <c r="H4283" s="298">
        <v>45419</v>
      </c>
      <c r="I4283" s="300">
        <v>45491</v>
      </c>
      <c r="J4283" s="294"/>
      <c r="K4283" s="294"/>
      <c r="L4283" s="294"/>
      <c r="M4283" s="286" t="s">
        <v>3938</v>
      </c>
      <c r="N4283" s="289">
        <v>1</v>
      </c>
      <c r="O4283" s="291">
        <v>792.96</v>
      </c>
      <c r="P4283" s="295">
        <v>2024</v>
      </c>
    </row>
    <row r="4284" spans="1:16" ht="15.75" customHeight="1" x14ac:dyDescent="0.25">
      <c r="A4284" s="277" t="s">
        <v>4669</v>
      </c>
      <c r="B4284" s="281" t="s">
        <v>4573</v>
      </c>
      <c r="C4284" s="284">
        <v>3678337.91</v>
      </c>
      <c r="D4284" s="306"/>
      <c r="E4284" s="197"/>
      <c r="F4284" s="306"/>
      <c r="G4284" s="301">
        <v>3678337.91</v>
      </c>
      <c r="H4284" s="298">
        <v>45419</v>
      </c>
      <c r="I4284" s="300">
        <v>45491</v>
      </c>
      <c r="J4284" s="294"/>
      <c r="K4284" s="294"/>
      <c r="L4284" s="294"/>
      <c r="M4284" s="286" t="s">
        <v>3938</v>
      </c>
      <c r="N4284" s="289">
        <v>1</v>
      </c>
      <c r="O4284" s="291">
        <v>754.22</v>
      </c>
      <c r="P4284" s="295">
        <v>2024</v>
      </c>
    </row>
    <row r="4285" spans="1:16" ht="15.75" customHeight="1" x14ac:dyDescent="0.25">
      <c r="A4285" s="277" t="s">
        <v>4670</v>
      </c>
      <c r="B4285" s="281" t="s">
        <v>4573</v>
      </c>
      <c r="C4285" s="284">
        <v>3648127.1</v>
      </c>
      <c r="D4285" s="306"/>
      <c r="E4285" s="197"/>
      <c r="F4285" s="306"/>
      <c r="G4285" s="301">
        <v>3648127.1</v>
      </c>
      <c r="H4285" s="298">
        <v>45419</v>
      </c>
      <c r="I4285" s="300">
        <v>45522</v>
      </c>
      <c r="J4285" s="294"/>
      <c r="K4285" s="294"/>
      <c r="L4285" s="294"/>
      <c r="M4285" s="286" t="s">
        <v>3938</v>
      </c>
      <c r="N4285" s="289">
        <v>1</v>
      </c>
      <c r="O4285" s="291">
        <v>792.9</v>
      </c>
      <c r="P4285" s="295">
        <v>2024</v>
      </c>
    </row>
    <row r="4286" spans="1:16" ht="15.75" customHeight="1" x14ac:dyDescent="0.25">
      <c r="A4286" s="277" t="s">
        <v>4671</v>
      </c>
      <c r="B4286" s="282" t="s">
        <v>2545</v>
      </c>
      <c r="C4286" s="284">
        <v>3311846.99</v>
      </c>
      <c r="D4286" s="306"/>
      <c r="E4286" s="197"/>
      <c r="F4286" s="306"/>
      <c r="G4286" s="301">
        <v>3311846.99</v>
      </c>
      <c r="H4286" s="298">
        <v>45482</v>
      </c>
      <c r="I4286" s="300">
        <v>45498</v>
      </c>
      <c r="J4286" s="294"/>
      <c r="K4286" s="294"/>
      <c r="L4286" s="294"/>
      <c r="M4286" s="286" t="s">
        <v>3938</v>
      </c>
      <c r="N4286" s="289">
        <v>1</v>
      </c>
      <c r="O4286" s="291">
        <v>540.20000000000005</v>
      </c>
      <c r="P4286" s="295">
        <v>2024</v>
      </c>
    </row>
    <row r="4287" spans="1:16" ht="15.75" customHeight="1" x14ac:dyDescent="0.25">
      <c r="A4287" s="277" t="s">
        <v>4672</v>
      </c>
      <c r="B4287" s="282" t="s">
        <v>2545</v>
      </c>
      <c r="C4287" s="284">
        <v>1356623.96</v>
      </c>
      <c r="D4287" s="306"/>
      <c r="E4287" s="197"/>
      <c r="F4287" s="306"/>
      <c r="G4287" s="301">
        <v>1356623.96</v>
      </c>
      <c r="H4287" s="298">
        <v>45482</v>
      </c>
      <c r="I4287" s="300">
        <v>45498</v>
      </c>
      <c r="J4287" s="294"/>
      <c r="K4287" s="294"/>
      <c r="L4287" s="294"/>
      <c r="M4287" s="286" t="s">
        <v>3938</v>
      </c>
      <c r="N4287" s="289">
        <v>1</v>
      </c>
      <c r="O4287" s="291">
        <v>298.3</v>
      </c>
      <c r="P4287" s="295">
        <v>2024</v>
      </c>
    </row>
    <row r="4288" spans="1:16" ht="15.75" customHeight="1" x14ac:dyDescent="0.25">
      <c r="A4288" s="349" t="s">
        <v>4673</v>
      </c>
      <c r="B4288" s="346" t="s">
        <v>4195</v>
      </c>
      <c r="C4288" s="347">
        <v>415809.91</v>
      </c>
      <c r="D4288" s="208"/>
      <c r="E4288" s="348"/>
      <c r="F4288" s="208"/>
      <c r="G4288" s="210">
        <v>415809.91</v>
      </c>
      <c r="H4288" s="331">
        <v>45498</v>
      </c>
      <c r="I4288" s="331">
        <v>45503</v>
      </c>
      <c r="J4288" s="294"/>
      <c r="K4288" s="294"/>
      <c r="L4288" s="294"/>
      <c r="M4288" s="287" t="s">
        <v>3575</v>
      </c>
      <c r="N4288" s="290">
        <v>1</v>
      </c>
      <c r="O4288" s="293">
        <v>865.49</v>
      </c>
      <c r="P4288" s="296">
        <v>2024</v>
      </c>
    </row>
    <row r="4289" spans="1:16" ht="15.75" customHeight="1" x14ac:dyDescent="0.25">
      <c r="A4289" s="276" t="s">
        <v>4674</v>
      </c>
      <c r="B4289" s="281" t="s">
        <v>694</v>
      </c>
      <c r="C4289" s="284">
        <v>3624443.09</v>
      </c>
      <c r="D4289" s="306"/>
      <c r="E4289" s="197"/>
      <c r="F4289" s="306"/>
      <c r="G4289" s="299">
        <v>3624443.09</v>
      </c>
      <c r="H4289" s="298">
        <v>45483</v>
      </c>
      <c r="I4289" s="307">
        <v>45497</v>
      </c>
      <c r="J4289" s="294"/>
      <c r="K4289" s="294"/>
      <c r="L4289" s="294"/>
      <c r="M4289" s="286" t="s">
        <v>3938</v>
      </c>
      <c r="N4289" s="289">
        <v>1</v>
      </c>
      <c r="O4289" s="291">
        <v>752.4</v>
      </c>
      <c r="P4289" s="295">
        <v>2024</v>
      </c>
    </row>
    <row r="4290" spans="1:16" ht="15.75" customHeight="1" x14ac:dyDescent="0.25">
      <c r="A4290" s="276" t="s">
        <v>4675</v>
      </c>
      <c r="B4290" s="281" t="s">
        <v>694</v>
      </c>
      <c r="C4290" s="284">
        <v>1866823.19</v>
      </c>
      <c r="D4290" s="306"/>
      <c r="E4290" s="197"/>
      <c r="F4290" s="306"/>
      <c r="G4290" s="299">
        <v>1866823.19</v>
      </c>
      <c r="H4290" s="298">
        <v>45483</v>
      </c>
      <c r="I4290" s="307">
        <v>45497</v>
      </c>
      <c r="J4290" s="294"/>
      <c r="K4290" s="294"/>
      <c r="L4290" s="294"/>
      <c r="M4290" s="286" t="s">
        <v>3938</v>
      </c>
      <c r="N4290" s="289">
        <v>1</v>
      </c>
      <c r="O4290" s="291">
        <v>370.4</v>
      </c>
      <c r="P4290" s="295">
        <v>2024</v>
      </c>
    </row>
    <row r="4291" spans="1:16" ht="15.75" customHeight="1" x14ac:dyDescent="0.25">
      <c r="A4291" s="277" t="s">
        <v>4676</v>
      </c>
      <c r="B4291" s="281" t="s">
        <v>2081</v>
      </c>
      <c r="C4291" s="284">
        <v>5258663.6500000004</v>
      </c>
      <c r="D4291" s="306"/>
      <c r="E4291" s="197"/>
      <c r="F4291" s="306"/>
      <c r="G4291" s="299">
        <v>5258663.6500000004</v>
      </c>
      <c r="H4291" s="298">
        <v>45468</v>
      </c>
      <c r="I4291" s="307">
        <v>45498</v>
      </c>
      <c r="J4291" s="294"/>
      <c r="K4291" s="294"/>
      <c r="L4291" s="294"/>
      <c r="M4291" s="286" t="s">
        <v>3938</v>
      </c>
      <c r="N4291" s="289">
        <v>1</v>
      </c>
      <c r="O4291" s="291">
        <v>881.5</v>
      </c>
      <c r="P4291" s="295">
        <v>2024</v>
      </c>
    </row>
    <row r="4292" spans="1:16" ht="15.75" customHeight="1" x14ac:dyDescent="0.25">
      <c r="A4292" s="276" t="s">
        <v>4677</v>
      </c>
      <c r="B4292" s="281" t="s">
        <v>4511</v>
      </c>
      <c r="C4292" s="284">
        <v>3530711.87</v>
      </c>
      <c r="D4292" s="306"/>
      <c r="E4292" s="197"/>
      <c r="F4292" s="306"/>
      <c r="G4292" s="299">
        <v>3530711.87</v>
      </c>
      <c r="H4292" s="298">
        <v>45464</v>
      </c>
      <c r="I4292" s="307">
        <v>45504</v>
      </c>
      <c r="J4292" s="294"/>
      <c r="K4292" s="294"/>
      <c r="L4292" s="294"/>
      <c r="M4292" s="286" t="s">
        <v>3938</v>
      </c>
      <c r="N4292" s="289">
        <v>1</v>
      </c>
      <c r="O4292" s="291">
        <v>773</v>
      </c>
      <c r="P4292" s="295">
        <v>2024</v>
      </c>
    </row>
    <row r="4293" spans="1:16" ht="15.75" customHeight="1" x14ac:dyDescent="0.25">
      <c r="A4293" s="277" t="s">
        <v>4678</v>
      </c>
      <c r="B4293" s="281" t="s">
        <v>4191</v>
      </c>
      <c r="C4293" s="284">
        <v>3491818.76</v>
      </c>
      <c r="D4293" s="306"/>
      <c r="E4293" s="197"/>
      <c r="F4293" s="306"/>
      <c r="G4293" s="299">
        <v>3491818.76</v>
      </c>
      <c r="H4293" s="298">
        <v>45485</v>
      </c>
      <c r="I4293" s="307">
        <v>45506</v>
      </c>
      <c r="J4293" s="294"/>
      <c r="K4293" s="294"/>
      <c r="L4293" s="294"/>
      <c r="M4293" s="286" t="s">
        <v>3937</v>
      </c>
      <c r="N4293" s="289">
        <v>1</v>
      </c>
      <c r="O4293" s="291">
        <v>1237.5999999999999</v>
      </c>
      <c r="P4293" s="295">
        <v>2024</v>
      </c>
    </row>
    <row r="4294" spans="1:16" ht="15.75" customHeight="1" x14ac:dyDescent="0.25">
      <c r="A4294" s="277" t="s">
        <v>4679</v>
      </c>
      <c r="B4294" s="281" t="s">
        <v>4191</v>
      </c>
      <c r="C4294" s="284">
        <v>3485651.62</v>
      </c>
      <c r="D4294" s="306"/>
      <c r="E4294" s="197"/>
      <c r="F4294" s="306"/>
      <c r="G4294" s="299">
        <v>3485651.62</v>
      </c>
      <c r="H4294" s="298">
        <v>45485</v>
      </c>
      <c r="I4294" s="307">
        <v>45505</v>
      </c>
      <c r="J4294" s="294"/>
      <c r="K4294" s="294"/>
      <c r="L4294" s="294"/>
      <c r="M4294" s="286" t="s">
        <v>3937</v>
      </c>
      <c r="N4294" s="289">
        <v>1</v>
      </c>
      <c r="O4294" s="291">
        <v>1299.5999999999999</v>
      </c>
      <c r="P4294" s="295">
        <v>2024</v>
      </c>
    </row>
    <row r="4295" spans="1:16" ht="15.75" customHeight="1" x14ac:dyDescent="0.25">
      <c r="A4295" s="276" t="s">
        <v>4680</v>
      </c>
      <c r="B4295" s="281" t="s">
        <v>694</v>
      </c>
      <c r="C4295" s="284">
        <v>1237222.28</v>
      </c>
      <c r="D4295" s="306"/>
      <c r="E4295" s="197"/>
      <c r="F4295" s="306"/>
      <c r="G4295" s="299">
        <v>1237222.28</v>
      </c>
      <c r="H4295" s="298">
        <v>45457</v>
      </c>
      <c r="I4295" s="307">
        <v>45509</v>
      </c>
      <c r="J4295" s="294"/>
      <c r="K4295" s="294"/>
      <c r="L4295" s="294"/>
      <c r="M4295" s="286" t="s">
        <v>3938</v>
      </c>
      <c r="N4295" s="289">
        <v>1</v>
      </c>
      <c r="O4295" s="291">
        <v>263.89999999999998</v>
      </c>
      <c r="P4295" s="295">
        <v>2024</v>
      </c>
    </row>
    <row r="4296" spans="1:16" ht="15.75" customHeight="1" x14ac:dyDescent="0.25">
      <c r="A4296" s="277" t="s">
        <v>4681</v>
      </c>
      <c r="B4296" s="281" t="s">
        <v>4083</v>
      </c>
      <c r="C4296" s="284">
        <v>5080080.2</v>
      </c>
      <c r="D4296" s="306"/>
      <c r="E4296" s="197"/>
      <c r="F4296" s="306"/>
      <c r="G4296" s="299">
        <v>5080080.2</v>
      </c>
      <c r="H4296" s="298">
        <v>45490</v>
      </c>
      <c r="I4296" s="307">
        <v>45510</v>
      </c>
      <c r="J4296" s="294"/>
      <c r="K4296" s="294"/>
      <c r="L4296" s="294"/>
      <c r="M4296" s="286" t="s">
        <v>3938</v>
      </c>
      <c r="N4296" s="289">
        <v>1</v>
      </c>
      <c r="O4296" s="291">
        <v>894.5</v>
      </c>
      <c r="P4296" s="295">
        <v>2024</v>
      </c>
    </row>
    <row r="4297" spans="1:16" ht="15.75" customHeight="1" x14ac:dyDescent="0.25">
      <c r="A4297" s="277" t="s">
        <v>4682</v>
      </c>
      <c r="B4297" s="281" t="s">
        <v>4083</v>
      </c>
      <c r="C4297" s="284">
        <v>4564840.5999999996</v>
      </c>
      <c r="D4297" s="306"/>
      <c r="E4297" s="197"/>
      <c r="F4297" s="306"/>
      <c r="G4297" s="299">
        <v>4564840.5999999996</v>
      </c>
      <c r="H4297" s="298">
        <v>45496</v>
      </c>
      <c r="I4297" s="307">
        <v>45510</v>
      </c>
      <c r="J4297" s="294"/>
      <c r="K4297" s="294"/>
      <c r="L4297" s="294"/>
      <c r="M4297" s="286" t="s">
        <v>3938</v>
      </c>
      <c r="N4297" s="289">
        <v>1</v>
      </c>
      <c r="O4297" s="291">
        <v>1025.7</v>
      </c>
      <c r="P4297" s="295">
        <v>2024</v>
      </c>
    </row>
    <row r="4298" spans="1:16" ht="15.75" customHeight="1" x14ac:dyDescent="0.25">
      <c r="A4298" s="276" t="s">
        <v>1683</v>
      </c>
      <c r="B4298" s="280" t="s">
        <v>4164</v>
      </c>
      <c r="C4298" s="284">
        <v>4154962.02</v>
      </c>
      <c r="D4298" s="306"/>
      <c r="E4298" s="197"/>
      <c r="F4298" s="306"/>
      <c r="G4298" s="299">
        <v>4154962.02</v>
      </c>
      <c r="H4298" s="298">
        <v>45504</v>
      </c>
      <c r="I4298" s="307">
        <v>45509</v>
      </c>
      <c r="J4298" s="294"/>
      <c r="K4298" s="294"/>
      <c r="L4298" s="294"/>
      <c r="M4298" s="286" t="s">
        <v>3938</v>
      </c>
      <c r="N4298" s="289">
        <v>1</v>
      </c>
      <c r="O4298" s="291">
        <v>777.9</v>
      </c>
      <c r="P4298" s="295">
        <v>2024</v>
      </c>
    </row>
    <row r="4299" spans="1:16" ht="15.75" customHeight="1" x14ac:dyDescent="0.25">
      <c r="A4299" s="279" t="s">
        <v>1684</v>
      </c>
      <c r="B4299" s="280" t="s">
        <v>4164</v>
      </c>
      <c r="C4299" s="284">
        <v>4192964.74</v>
      </c>
      <c r="D4299" s="306"/>
      <c r="E4299" s="197"/>
      <c r="F4299" s="306"/>
      <c r="G4299" s="299">
        <v>4192964.74</v>
      </c>
      <c r="H4299" s="298">
        <v>45506</v>
      </c>
      <c r="I4299" s="307">
        <v>45509</v>
      </c>
      <c r="J4299" s="294"/>
      <c r="K4299" s="294"/>
      <c r="L4299" s="294"/>
      <c r="M4299" s="286" t="s">
        <v>3938</v>
      </c>
      <c r="N4299" s="289">
        <v>1</v>
      </c>
      <c r="O4299" s="291">
        <v>783.3</v>
      </c>
      <c r="P4299" s="295">
        <v>2024</v>
      </c>
    </row>
    <row r="4300" spans="1:16" ht="15.75" customHeight="1" x14ac:dyDescent="0.25">
      <c r="A4300" s="276" t="s">
        <v>4683</v>
      </c>
      <c r="B4300" s="281" t="s">
        <v>4090</v>
      </c>
      <c r="C4300" s="284">
        <v>3513350.96</v>
      </c>
      <c r="D4300" s="306"/>
      <c r="E4300" s="197"/>
      <c r="F4300" s="306"/>
      <c r="G4300" s="299">
        <v>3513350.96</v>
      </c>
      <c r="H4300" s="298">
        <v>45499</v>
      </c>
      <c r="I4300" s="307">
        <v>45511</v>
      </c>
      <c r="J4300" s="294"/>
      <c r="K4300" s="294"/>
      <c r="L4300" s="294"/>
      <c r="M4300" s="286" t="s">
        <v>3938</v>
      </c>
      <c r="N4300" s="289">
        <v>1</v>
      </c>
      <c r="O4300" s="291">
        <v>791.6</v>
      </c>
      <c r="P4300" s="295">
        <v>2024</v>
      </c>
    </row>
    <row r="4301" spans="1:16" ht="15.75" customHeight="1" x14ac:dyDescent="0.25">
      <c r="A4301" s="277" t="s">
        <v>4684</v>
      </c>
      <c r="B4301" s="281" t="s">
        <v>4095</v>
      </c>
      <c r="C4301" s="284">
        <v>4066352.35</v>
      </c>
      <c r="D4301" s="306"/>
      <c r="E4301" s="197"/>
      <c r="F4301" s="306"/>
      <c r="G4301" s="299">
        <v>4066352.35</v>
      </c>
      <c r="H4301" s="298">
        <v>45450</v>
      </c>
      <c r="I4301" s="307">
        <v>45503</v>
      </c>
      <c r="J4301" s="294"/>
      <c r="K4301" s="294"/>
      <c r="L4301" s="294"/>
      <c r="M4301" s="286" t="s">
        <v>3938</v>
      </c>
      <c r="N4301" s="289">
        <v>1</v>
      </c>
      <c r="O4301" s="291">
        <v>760.62</v>
      </c>
      <c r="P4301" s="295">
        <v>2024</v>
      </c>
    </row>
    <row r="4302" spans="1:16" ht="15.75" customHeight="1" x14ac:dyDescent="0.25">
      <c r="A4302" s="276" t="s">
        <v>4685</v>
      </c>
      <c r="B4302" s="281" t="s">
        <v>4061</v>
      </c>
      <c r="C4302" s="284">
        <v>2547666.9</v>
      </c>
      <c r="D4302" s="306"/>
      <c r="E4302" s="197"/>
      <c r="F4302" s="306"/>
      <c r="G4302" s="299">
        <v>2547666.9</v>
      </c>
      <c r="H4302" s="298" t="s">
        <v>4704</v>
      </c>
      <c r="I4302" s="307">
        <v>45511</v>
      </c>
      <c r="J4302" s="294"/>
      <c r="K4302" s="294"/>
      <c r="L4302" s="294"/>
      <c r="M4302" s="286" t="s">
        <v>3939</v>
      </c>
      <c r="N4302" s="289">
        <v>2</v>
      </c>
      <c r="O4302" s="291">
        <v>673.4</v>
      </c>
      <c r="P4302" s="295">
        <v>2024</v>
      </c>
    </row>
    <row r="4303" spans="1:16" ht="15.75" customHeight="1" x14ac:dyDescent="0.25">
      <c r="A4303" s="277" t="s">
        <v>4686</v>
      </c>
      <c r="B4303" s="281" t="s">
        <v>4162</v>
      </c>
      <c r="C4303" s="284">
        <v>2384666.17</v>
      </c>
      <c r="D4303" s="306"/>
      <c r="E4303" s="197"/>
      <c r="F4303" s="306"/>
      <c r="G4303" s="299">
        <v>2384666.17</v>
      </c>
      <c r="H4303" s="298">
        <v>45497</v>
      </c>
      <c r="I4303" s="307">
        <v>45511</v>
      </c>
      <c r="J4303" s="294"/>
      <c r="K4303" s="294"/>
      <c r="L4303" s="294"/>
      <c r="M4303" s="286" t="s">
        <v>3938</v>
      </c>
      <c r="N4303" s="289">
        <v>1</v>
      </c>
      <c r="O4303" s="291">
        <v>369.9</v>
      </c>
      <c r="P4303" s="295">
        <v>2024</v>
      </c>
    </row>
    <row r="4304" spans="1:16" ht="15.75" customHeight="1" x14ac:dyDescent="0.25">
      <c r="A4304" s="277" t="s">
        <v>4687</v>
      </c>
      <c r="B4304" s="281" t="s">
        <v>4191</v>
      </c>
      <c r="C4304" s="284">
        <v>1920405.46</v>
      </c>
      <c r="D4304" s="306"/>
      <c r="E4304" s="197"/>
      <c r="F4304" s="306"/>
      <c r="G4304" s="299">
        <v>1920405.46</v>
      </c>
      <c r="H4304" s="298">
        <v>45503</v>
      </c>
      <c r="I4304" s="307">
        <v>45511</v>
      </c>
      <c r="J4304" s="294"/>
      <c r="K4304" s="294"/>
      <c r="L4304" s="294"/>
      <c r="M4304" s="286" t="s">
        <v>3938</v>
      </c>
      <c r="N4304" s="289">
        <v>1</v>
      </c>
      <c r="O4304" s="291">
        <v>378.7</v>
      </c>
      <c r="P4304" s="295">
        <v>2024</v>
      </c>
    </row>
    <row r="4305" spans="1:16" ht="15.75" customHeight="1" x14ac:dyDescent="0.25">
      <c r="A4305" s="277" t="s">
        <v>4688</v>
      </c>
      <c r="B4305" s="281" t="s">
        <v>4191</v>
      </c>
      <c r="C4305" s="284">
        <v>1963509.52</v>
      </c>
      <c r="D4305" s="306"/>
      <c r="E4305" s="197"/>
      <c r="F4305" s="306"/>
      <c r="G4305" s="299">
        <v>1963509.52</v>
      </c>
      <c r="H4305" s="298">
        <v>45503</v>
      </c>
      <c r="I4305" s="307">
        <v>45511</v>
      </c>
      <c r="J4305" s="294"/>
      <c r="K4305" s="294"/>
      <c r="L4305" s="294"/>
      <c r="M4305" s="286" t="s">
        <v>3938</v>
      </c>
      <c r="N4305" s="289">
        <v>1</v>
      </c>
      <c r="O4305" s="291">
        <v>236.8</v>
      </c>
      <c r="P4305" s="295">
        <v>2024</v>
      </c>
    </row>
    <row r="4306" spans="1:16" ht="15.75" customHeight="1" x14ac:dyDescent="0.25">
      <c r="A4306" s="276" t="s">
        <v>4689</v>
      </c>
      <c r="B4306" s="281" t="s">
        <v>2081</v>
      </c>
      <c r="C4306" s="284">
        <v>2948756.77</v>
      </c>
      <c r="D4306" s="306"/>
      <c r="E4306" s="197"/>
      <c r="F4306" s="306"/>
      <c r="G4306" s="299">
        <v>2948756.77</v>
      </c>
      <c r="H4306" s="298">
        <v>45478</v>
      </c>
      <c r="I4306" s="307">
        <v>45513</v>
      </c>
      <c r="J4306" s="294"/>
      <c r="K4306" s="294"/>
      <c r="L4306" s="294"/>
      <c r="M4306" s="286" t="s">
        <v>3938</v>
      </c>
      <c r="N4306" s="289">
        <v>1</v>
      </c>
      <c r="O4306" s="291">
        <v>415.3</v>
      </c>
      <c r="P4306" s="295">
        <v>2024</v>
      </c>
    </row>
    <row r="4307" spans="1:16" ht="15.75" customHeight="1" x14ac:dyDescent="0.25">
      <c r="A4307" s="277" t="s">
        <v>4690</v>
      </c>
      <c r="B4307" s="281" t="s">
        <v>4154</v>
      </c>
      <c r="C4307" s="284">
        <v>2762895.9</v>
      </c>
      <c r="D4307" s="306"/>
      <c r="E4307" s="197"/>
      <c r="F4307" s="306"/>
      <c r="G4307" s="299">
        <v>2762895.9</v>
      </c>
      <c r="H4307" s="298">
        <v>45505</v>
      </c>
      <c r="I4307" s="307">
        <v>45518</v>
      </c>
      <c r="J4307" s="294"/>
      <c r="K4307" s="294"/>
      <c r="L4307" s="294"/>
      <c r="M4307" s="286" t="s">
        <v>3575</v>
      </c>
      <c r="N4307" s="289">
        <v>1</v>
      </c>
      <c r="O4307" s="291">
        <v>608</v>
      </c>
      <c r="P4307" s="295">
        <v>2024</v>
      </c>
    </row>
    <row r="4308" spans="1:16" ht="15.75" customHeight="1" x14ac:dyDescent="0.25">
      <c r="A4308" s="276" t="s">
        <v>4691</v>
      </c>
      <c r="B4308" s="282" t="s">
        <v>2545</v>
      </c>
      <c r="C4308" s="284">
        <v>2682594.8199999998</v>
      </c>
      <c r="D4308" s="306"/>
      <c r="E4308" s="197"/>
      <c r="F4308" s="306"/>
      <c r="G4308" s="299">
        <v>2682594.8199999998</v>
      </c>
      <c r="H4308" s="298">
        <v>45484</v>
      </c>
      <c r="I4308" s="307">
        <v>45496</v>
      </c>
      <c r="J4308" s="294"/>
      <c r="K4308" s="294"/>
      <c r="L4308" s="294"/>
      <c r="M4308" s="286" t="s">
        <v>3939</v>
      </c>
      <c r="N4308" s="289">
        <v>2</v>
      </c>
      <c r="O4308" s="291">
        <v>619.20000000000005</v>
      </c>
      <c r="P4308" s="295">
        <v>2024</v>
      </c>
    </row>
    <row r="4309" spans="1:16" ht="15.75" customHeight="1" x14ac:dyDescent="0.25">
      <c r="A4309" s="277" t="s">
        <v>4692</v>
      </c>
      <c r="B4309" s="281" t="s">
        <v>694</v>
      </c>
      <c r="C4309" s="284">
        <v>326881.51</v>
      </c>
      <c r="D4309" s="306"/>
      <c r="E4309" s="197"/>
      <c r="F4309" s="306"/>
      <c r="G4309" s="299">
        <v>326881.51</v>
      </c>
      <c r="H4309" s="298">
        <v>45523</v>
      </c>
      <c r="I4309" s="307">
        <v>45523</v>
      </c>
      <c r="J4309" s="294"/>
      <c r="K4309" s="294"/>
      <c r="L4309" s="294"/>
      <c r="M4309" s="286" t="s">
        <v>3663</v>
      </c>
      <c r="N4309" s="289">
        <v>1</v>
      </c>
      <c r="O4309" s="291">
        <v>909.2</v>
      </c>
      <c r="P4309" s="295">
        <v>2024</v>
      </c>
    </row>
    <row r="4310" spans="1:16" ht="15.75" customHeight="1" x14ac:dyDescent="0.25">
      <c r="A4310" s="274" t="s">
        <v>4693</v>
      </c>
      <c r="B4310" s="282" t="s">
        <v>2545</v>
      </c>
      <c r="C4310" s="284">
        <v>2560097.41</v>
      </c>
      <c r="D4310" s="306"/>
      <c r="E4310" s="197"/>
      <c r="F4310" s="306"/>
      <c r="G4310" s="299">
        <v>2560097.41</v>
      </c>
      <c r="H4310" s="298">
        <v>45509</v>
      </c>
      <c r="I4310" s="307">
        <v>45523</v>
      </c>
      <c r="J4310" s="294"/>
      <c r="K4310" s="294"/>
      <c r="L4310" s="294"/>
      <c r="M4310" s="286" t="s">
        <v>3938</v>
      </c>
      <c r="N4310" s="289">
        <v>1</v>
      </c>
      <c r="O4310" s="291">
        <v>410.9</v>
      </c>
      <c r="P4310" s="295">
        <v>2024</v>
      </c>
    </row>
    <row r="4311" spans="1:16" ht="15.75" customHeight="1" x14ac:dyDescent="0.25">
      <c r="A4311" s="277" t="s">
        <v>1196</v>
      </c>
      <c r="B4311" s="281" t="s">
        <v>4090</v>
      </c>
      <c r="C4311" s="284">
        <v>492122.57</v>
      </c>
      <c r="D4311" s="306"/>
      <c r="E4311" s="197"/>
      <c r="F4311" s="306"/>
      <c r="G4311" s="299">
        <v>492122.57</v>
      </c>
      <c r="H4311" s="298">
        <v>45526</v>
      </c>
      <c r="I4311" s="307">
        <v>45527</v>
      </c>
      <c r="J4311" s="294"/>
      <c r="K4311" s="294"/>
      <c r="L4311" s="294"/>
      <c r="M4311" s="286" t="s">
        <v>1229</v>
      </c>
      <c r="N4311" s="289">
        <v>1</v>
      </c>
      <c r="O4311" s="291">
        <v>371.2</v>
      </c>
      <c r="P4311" s="295">
        <v>2024</v>
      </c>
    </row>
    <row r="4312" spans="1:16" ht="15.75" customHeight="1" x14ac:dyDescent="0.25">
      <c r="A4312" s="276" t="s">
        <v>4694</v>
      </c>
      <c r="B4312" s="282" t="s">
        <v>2545</v>
      </c>
      <c r="C4312" s="284">
        <v>3054145.49</v>
      </c>
      <c r="D4312" s="306"/>
      <c r="E4312" s="197"/>
      <c r="F4312" s="306"/>
      <c r="G4312" s="299">
        <v>3054145.49</v>
      </c>
      <c r="H4312" s="298" t="s">
        <v>4705</v>
      </c>
      <c r="I4312" s="307">
        <v>45526</v>
      </c>
      <c r="J4312" s="294"/>
      <c r="K4312" s="294"/>
      <c r="L4312" s="294"/>
      <c r="M4312" s="286" t="s">
        <v>3939</v>
      </c>
      <c r="N4312" s="289">
        <v>2</v>
      </c>
      <c r="O4312" s="291">
        <v>793.8</v>
      </c>
      <c r="P4312" s="295">
        <v>2024</v>
      </c>
    </row>
    <row r="4313" spans="1:16" ht="15.75" customHeight="1" x14ac:dyDescent="0.25">
      <c r="A4313" s="277" t="s">
        <v>4695</v>
      </c>
      <c r="B4313" s="281" t="s">
        <v>2112</v>
      </c>
      <c r="C4313" s="284">
        <v>2571639.5299999998</v>
      </c>
      <c r="D4313" s="306"/>
      <c r="E4313" s="197"/>
      <c r="F4313" s="306"/>
      <c r="G4313" s="299">
        <v>2571639.5299999998</v>
      </c>
      <c r="H4313" s="298">
        <v>45506</v>
      </c>
      <c r="I4313" s="307">
        <v>45518</v>
      </c>
      <c r="J4313" s="294"/>
      <c r="K4313" s="294"/>
      <c r="L4313" s="294"/>
      <c r="M4313" s="286" t="s">
        <v>3937</v>
      </c>
      <c r="N4313" s="289">
        <v>1</v>
      </c>
      <c r="O4313" s="291">
        <v>1458.3</v>
      </c>
      <c r="P4313" s="295">
        <v>2024</v>
      </c>
    </row>
    <row r="4314" spans="1:16" ht="15.75" customHeight="1" x14ac:dyDescent="0.25">
      <c r="A4314" s="276" t="s">
        <v>4696</v>
      </c>
      <c r="B4314" s="282" t="s">
        <v>2545</v>
      </c>
      <c r="C4314" s="284">
        <v>2883342.12</v>
      </c>
      <c r="D4314" s="306"/>
      <c r="E4314" s="197"/>
      <c r="F4314" s="306"/>
      <c r="G4314" s="299">
        <v>2883342.12</v>
      </c>
      <c r="H4314" s="298">
        <v>45457</v>
      </c>
      <c r="I4314" s="307">
        <v>45505</v>
      </c>
      <c r="J4314" s="294"/>
      <c r="K4314" s="294"/>
      <c r="L4314" s="294"/>
      <c r="M4314" s="286" t="s">
        <v>3939</v>
      </c>
      <c r="N4314" s="289">
        <v>2</v>
      </c>
      <c r="O4314" s="291">
        <v>816.73</v>
      </c>
      <c r="P4314" s="295">
        <v>2024</v>
      </c>
    </row>
    <row r="4315" spans="1:16" ht="15.75" customHeight="1" x14ac:dyDescent="0.25">
      <c r="A4315" s="276" t="s">
        <v>4697</v>
      </c>
      <c r="B4315" s="281" t="s">
        <v>4083</v>
      </c>
      <c r="C4315" s="284">
        <v>2896613.59</v>
      </c>
      <c r="D4315" s="306"/>
      <c r="E4315" s="197"/>
      <c r="F4315" s="306"/>
      <c r="G4315" s="299">
        <v>2896613.59</v>
      </c>
      <c r="H4315" s="298" t="s">
        <v>4706</v>
      </c>
      <c r="I4315" s="307">
        <v>45530</v>
      </c>
      <c r="J4315" s="294"/>
      <c r="K4315" s="294"/>
      <c r="L4315" s="294"/>
      <c r="M4315" s="285" t="s">
        <v>3939</v>
      </c>
      <c r="N4315" s="289">
        <v>2</v>
      </c>
      <c r="O4315" s="291">
        <v>577.6</v>
      </c>
      <c r="P4315" s="295">
        <v>2024</v>
      </c>
    </row>
    <row r="4316" spans="1:16" ht="15.75" customHeight="1" x14ac:dyDescent="0.25">
      <c r="A4316" s="276" t="s">
        <v>1685</v>
      </c>
      <c r="B4316" s="281" t="s">
        <v>4350</v>
      </c>
      <c r="C4316" s="284">
        <v>4308233.88</v>
      </c>
      <c r="D4316" s="306"/>
      <c r="E4316" s="197"/>
      <c r="F4316" s="306"/>
      <c r="G4316" s="299">
        <v>4308233.88</v>
      </c>
      <c r="H4316" s="298">
        <v>45530</v>
      </c>
      <c r="I4316" s="307">
        <v>45534</v>
      </c>
      <c r="J4316" s="294"/>
      <c r="K4316" s="294"/>
      <c r="L4316" s="294"/>
      <c r="M4316" s="286" t="s">
        <v>3938</v>
      </c>
      <c r="N4316" s="289">
        <v>1</v>
      </c>
      <c r="O4316" s="291">
        <v>799.5</v>
      </c>
      <c r="P4316" s="295">
        <v>2024</v>
      </c>
    </row>
    <row r="4317" spans="1:16" ht="15.75" customHeight="1" x14ac:dyDescent="0.25">
      <c r="A4317" s="277" t="s">
        <v>4698</v>
      </c>
      <c r="B4317" s="281" t="s">
        <v>694</v>
      </c>
      <c r="C4317" s="284">
        <v>2909863.68</v>
      </c>
      <c r="D4317" s="306"/>
      <c r="E4317" s="197"/>
      <c r="F4317" s="306"/>
      <c r="G4317" s="299">
        <v>2909863.68</v>
      </c>
      <c r="H4317" s="298">
        <v>45519</v>
      </c>
      <c r="I4317" s="307">
        <v>45533</v>
      </c>
      <c r="J4317" s="294"/>
      <c r="K4317" s="294"/>
      <c r="L4317" s="294"/>
      <c r="M4317" s="286" t="s">
        <v>3939</v>
      </c>
      <c r="N4317" s="289">
        <v>2</v>
      </c>
      <c r="O4317" s="291">
        <v>619.1</v>
      </c>
      <c r="P4317" s="295">
        <v>2024</v>
      </c>
    </row>
    <row r="4318" spans="1:16" ht="15.75" customHeight="1" x14ac:dyDescent="0.25">
      <c r="A4318" s="277" t="s">
        <v>4699</v>
      </c>
      <c r="B4318" s="281" t="s">
        <v>4083</v>
      </c>
      <c r="C4318" s="284">
        <v>2705953.05</v>
      </c>
      <c r="D4318" s="306"/>
      <c r="E4318" s="197"/>
      <c r="F4318" s="306"/>
      <c r="G4318" s="299">
        <v>2705953.05</v>
      </c>
      <c r="H4318" s="298">
        <v>45516</v>
      </c>
      <c r="I4318" s="307">
        <v>45537</v>
      </c>
      <c r="J4318" s="294"/>
      <c r="K4318" s="294"/>
      <c r="L4318" s="294"/>
      <c r="M4318" s="286" t="s">
        <v>3939</v>
      </c>
      <c r="N4318" s="289">
        <v>2</v>
      </c>
      <c r="O4318" s="291">
        <v>754.5</v>
      </c>
      <c r="P4318" s="295">
        <v>2024</v>
      </c>
    </row>
    <row r="4319" spans="1:16" ht="15.75" customHeight="1" x14ac:dyDescent="0.25">
      <c r="A4319" s="276" t="s">
        <v>4700</v>
      </c>
      <c r="B4319" s="281" t="s">
        <v>2081</v>
      </c>
      <c r="C4319" s="284">
        <v>3076220.81</v>
      </c>
      <c r="D4319" s="306"/>
      <c r="E4319" s="197"/>
      <c r="F4319" s="306"/>
      <c r="G4319" s="299">
        <v>3076220.81</v>
      </c>
      <c r="H4319" s="298">
        <v>45518</v>
      </c>
      <c r="I4319" s="307">
        <v>45538</v>
      </c>
      <c r="J4319" s="294"/>
      <c r="K4319" s="294"/>
      <c r="L4319" s="294"/>
      <c r="M4319" s="286" t="s">
        <v>3938</v>
      </c>
      <c r="N4319" s="289">
        <v>1</v>
      </c>
      <c r="O4319" s="291">
        <v>602.1</v>
      </c>
      <c r="P4319" s="295">
        <v>2024</v>
      </c>
    </row>
    <row r="4320" spans="1:16" ht="15.75" customHeight="1" x14ac:dyDescent="0.25">
      <c r="A4320" s="277" t="s">
        <v>4701</v>
      </c>
      <c r="B4320" s="281" t="s">
        <v>4162</v>
      </c>
      <c r="C4320" s="284">
        <v>2616557.92</v>
      </c>
      <c r="D4320" s="306"/>
      <c r="E4320" s="197"/>
      <c r="F4320" s="306"/>
      <c r="G4320" s="299">
        <v>2616557.92</v>
      </c>
      <c r="H4320" s="298">
        <v>45526</v>
      </c>
      <c r="I4320" s="307">
        <v>45537</v>
      </c>
      <c r="J4320" s="294"/>
      <c r="K4320" s="294"/>
      <c r="L4320" s="294"/>
      <c r="M4320" s="286" t="s">
        <v>3938</v>
      </c>
      <c r="N4320" s="289">
        <v>1</v>
      </c>
      <c r="O4320" s="291">
        <v>411.6</v>
      </c>
      <c r="P4320" s="295">
        <v>2024</v>
      </c>
    </row>
    <row r="4321" spans="1:16" ht="15.75" customHeight="1" x14ac:dyDescent="0.25">
      <c r="A4321" s="277" t="s">
        <v>4702</v>
      </c>
      <c r="B4321" s="281" t="s">
        <v>4154</v>
      </c>
      <c r="C4321" s="364">
        <v>3940406.02</v>
      </c>
      <c r="D4321" s="306"/>
      <c r="E4321" s="197"/>
      <c r="F4321" s="306"/>
      <c r="G4321" s="299">
        <v>3940406.02</v>
      </c>
      <c r="H4321" s="298">
        <v>45511</v>
      </c>
      <c r="I4321" s="307">
        <v>45533</v>
      </c>
      <c r="J4321" s="294"/>
      <c r="K4321" s="294"/>
      <c r="L4321" s="294"/>
      <c r="M4321" s="286" t="s">
        <v>3938</v>
      </c>
      <c r="N4321" s="289">
        <v>1</v>
      </c>
      <c r="O4321" s="291">
        <v>859.3</v>
      </c>
      <c r="P4321" s="295">
        <v>2024</v>
      </c>
    </row>
    <row r="4322" spans="1:16" ht="15.75" customHeight="1" x14ac:dyDescent="0.25">
      <c r="A4322" s="264" t="s">
        <v>4754</v>
      </c>
      <c r="B4322" s="341" t="s">
        <v>4703</v>
      </c>
      <c r="C4322" s="321">
        <v>3271417.96</v>
      </c>
      <c r="D4322" s="277"/>
      <c r="E4322" s="277"/>
      <c r="F4322" s="277"/>
      <c r="G4322" s="351">
        <v>3271417.96</v>
      </c>
      <c r="H4322" s="328">
        <v>45533</v>
      </c>
      <c r="I4322" s="307">
        <v>45541</v>
      </c>
      <c r="J4322" s="277"/>
      <c r="K4322" s="277"/>
      <c r="L4322" s="277"/>
      <c r="M4322" s="333" t="s">
        <v>3938</v>
      </c>
      <c r="N4322" s="341">
        <v>1</v>
      </c>
      <c r="O4322" s="340">
        <v>650.29999999999995</v>
      </c>
      <c r="P4322" s="341">
        <v>2024</v>
      </c>
    </row>
    <row r="4323" spans="1:16" ht="15.75" customHeight="1" x14ac:dyDescent="0.25">
      <c r="A4323" s="188" t="s">
        <v>1572</v>
      </c>
      <c r="B4323" s="338" t="s">
        <v>4743</v>
      </c>
      <c r="C4323" s="321">
        <v>11174829</v>
      </c>
      <c r="D4323" s="277"/>
      <c r="E4323" s="277"/>
      <c r="F4323" s="277"/>
      <c r="G4323" s="351">
        <v>11174829</v>
      </c>
      <c r="H4323" s="328">
        <v>45537</v>
      </c>
      <c r="I4323" s="307">
        <v>45548</v>
      </c>
      <c r="J4323" s="277"/>
      <c r="K4323" s="277"/>
      <c r="L4323" s="277"/>
      <c r="M4323" s="333" t="s">
        <v>4767</v>
      </c>
      <c r="N4323" s="341">
        <v>1</v>
      </c>
      <c r="O4323" s="340">
        <v>5908.6</v>
      </c>
      <c r="P4323" s="341">
        <v>2024</v>
      </c>
    </row>
    <row r="4324" spans="1:16" ht="15.75" customHeight="1" x14ac:dyDescent="0.25">
      <c r="A4324" s="274" t="s">
        <v>4755</v>
      </c>
      <c r="B4324" s="341" t="s">
        <v>4191</v>
      </c>
      <c r="C4324" s="321">
        <v>1520389.46</v>
      </c>
      <c r="D4324" s="277"/>
      <c r="E4324" s="277"/>
      <c r="F4324" s="277"/>
      <c r="G4324" s="351">
        <v>1520389.46</v>
      </c>
      <c r="H4324" s="328">
        <v>45527</v>
      </c>
      <c r="I4324" s="307">
        <v>45547</v>
      </c>
      <c r="J4324" s="277"/>
      <c r="K4324" s="277"/>
      <c r="L4324" s="277"/>
      <c r="M4324" s="333" t="s">
        <v>3938</v>
      </c>
      <c r="N4324" s="341">
        <v>1</v>
      </c>
      <c r="O4324" s="340">
        <v>380.4</v>
      </c>
      <c r="P4324" s="341">
        <v>2024</v>
      </c>
    </row>
    <row r="4325" spans="1:16" ht="15.75" customHeight="1" x14ac:dyDescent="0.25">
      <c r="A4325" s="274" t="s">
        <v>4756</v>
      </c>
      <c r="B4325" s="341" t="s">
        <v>4191</v>
      </c>
      <c r="C4325" s="321">
        <v>1500973.26</v>
      </c>
      <c r="D4325" s="277"/>
      <c r="E4325" s="277"/>
      <c r="F4325" s="277"/>
      <c r="G4325" s="351">
        <v>1500973.26</v>
      </c>
      <c r="H4325" s="328">
        <v>45527</v>
      </c>
      <c r="I4325" s="307">
        <v>45547</v>
      </c>
      <c r="J4325" s="277"/>
      <c r="K4325" s="277"/>
      <c r="L4325" s="277"/>
      <c r="M4325" s="333" t="s">
        <v>3938</v>
      </c>
      <c r="N4325" s="341">
        <v>1</v>
      </c>
      <c r="O4325" s="340">
        <v>380.5</v>
      </c>
      <c r="P4325" s="341">
        <v>2024</v>
      </c>
    </row>
    <row r="4326" spans="1:16" ht="15.75" customHeight="1" x14ac:dyDescent="0.25">
      <c r="A4326" s="274" t="s">
        <v>4757</v>
      </c>
      <c r="B4326" s="341" t="s">
        <v>4195</v>
      </c>
      <c r="C4326" s="321">
        <v>2476665.7200000002</v>
      </c>
      <c r="D4326" s="277"/>
      <c r="E4326" s="277"/>
      <c r="F4326" s="277"/>
      <c r="G4326" s="351">
        <v>2476665.7200000002</v>
      </c>
      <c r="H4326" s="328">
        <v>45539</v>
      </c>
      <c r="I4326" s="307">
        <v>45552</v>
      </c>
      <c r="J4326" s="277"/>
      <c r="K4326" s="277"/>
      <c r="L4326" s="277"/>
      <c r="M4326" s="333" t="s">
        <v>3938</v>
      </c>
      <c r="N4326" s="341">
        <v>1</v>
      </c>
      <c r="O4326" s="340">
        <v>410.6</v>
      </c>
      <c r="P4326" s="341">
        <v>2024</v>
      </c>
    </row>
    <row r="4327" spans="1:16" ht="15.75" customHeight="1" x14ac:dyDescent="0.25">
      <c r="A4327" s="188" t="s">
        <v>4758</v>
      </c>
      <c r="B4327" s="341" t="s">
        <v>694</v>
      </c>
      <c r="C4327" s="321">
        <v>2637222.0499999998</v>
      </c>
      <c r="D4327" s="277"/>
      <c r="E4327" s="277"/>
      <c r="F4327" s="277"/>
      <c r="G4327" s="351">
        <v>2637222.0499999998</v>
      </c>
      <c r="H4327" s="328">
        <v>45534</v>
      </c>
      <c r="I4327" s="307">
        <v>45552</v>
      </c>
      <c r="J4327" s="277"/>
      <c r="K4327" s="277"/>
      <c r="L4327" s="277"/>
      <c r="M4327" s="333" t="s">
        <v>3937</v>
      </c>
      <c r="N4327" s="341">
        <v>1</v>
      </c>
      <c r="O4327" s="340">
        <v>1565.9</v>
      </c>
      <c r="P4327" s="341">
        <v>2024</v>
      </c>
    </row>
    <row r="4328" spans="1:16" ht="15.75" customHeight="1" x14ac:dyDescent="0.25">
      <c r="A4328" s="188" t="s">
        <v>4758</v>
      </c>
      <c r="B4328" s="341" t="s">
        <v>694</v>
      </c>
      <c r="C4328" s="321">
        <v>89535.91</v>
      </c>
      <c r="D4328" s="277"/>
      <c r="E4328" s="277"/>
      <c r="F4328" s="277"/>
      <c r="G4328" s="351">
        <v>89535.91</v>
      </c>
      <c r="H4328" s="328"/>
      <c r="I4328" s="239"/>
      <c r="J4328" s="328">
        <v>45534</v>
      </c>
      <c r="K4328" s="307">
        <v>45552</v>
      </c>
      <c r="L4328" s="351">
        <v>2024</v>
      </c>
      <c r="M4328" s="333" t="s">
        <v>3937</v>
      </c>
      <c r="N4328" s="341">
        <v>1</v>
      </c>
      <c r="O4328" s="340">
        <v>1565.9</v>
      </c>
      <c r="P4328" s="341">
        <v>2024</v>
      </c>
    </row>
    <row r="4329" spans="1:16" ht="15.75" customHeight="1" x14ac:dyDescent="0.25">
      <c r="A4329" s="350" t="s">
        <v>1686</v>
      </c>
      <c r="B4329" s="341" t="s">
        <v>4350</v>
      </c>
      <c r="C4329" s="321">
        <v>4192119.48</v>
      </c>
      <c r="D4329" s="277"/>
      <c r="E4329" s="277"/>
      <c r="F4329" s="277"/>
      <c r="G4329" s="351">
        <v>4192119.48</v>
      </c>
      <c r="H4329" s="328">
        <v>45544</v>
      </c>
      <c r="I4329" s="331">
        <v>45554</v>
      </c>
      <c r="J4329" s="277"/>
      <c r="K4329" s="277"/>
      <c r="L4329" s="277"/>
      <c r="M4329" s="333" t="s">
        <v>3938</v>
      </c>
      <c r="N4329" s="341">
        <v>1</v>
      </c>
      <c r="O4329" s="340">
        <v>850.8</v>
      </c>
      <c r="P4329" s="341">
        <v>2024</v>
      </c>
    </row>
    <row r="4330" spans="1:16" ht="15.75" customHeight="1" x14ac:dyDescent="0.25">
      <c r="A4330" s="188" t="s">
        <v>4759</v>
      </c>
      <c r="B4330" s="341" t="s">
        <v>4350</v>
      </c>
      <c r="C4330" s="321">
        <v>1897050.66</v>
      </c>
      <c r="D4330" s="277"/>
      <c r="E4330" s="277"/>
      <c r="F4330" s="277"/>
      <c r="G4330" s="351">
        <v>1897050.66</v>
      </c>
      <c r="H4330" s="328">
        <v>45544</v>
      </c>
      <c r="I4330" s="331">
        <v>45554</v>
      </c>
      <c r="J4330" s="277"/>
      <c r="K4330" s="277"/>
      <c r="L4330" s="277"/>
      <c r="M4330" s="333" t="s">
        <v>3937</v>
      </c>
      <c r="N4330" s="341">
        <v>1</v>
      </c>
      <c r="O4330" s="340">
        <v>1974.8</v>
      </c>
      <c r="P4330" s="341">
        <v>2024</v>
      </c>
    </row>
    <row r="4331" spans="1:16" ht="15.75" customHeight="1" x14ac:dyDescent="0.25">
      <c r="A4331" s="188" t="s">
        <v>4760</v>
      </c>
      <c r="B4331" s="341" t="s">
        <v>4350</v>
      </c>
      <c r="C4331" s="321">
        <v>1824276.56</v>
      </c>
      <c r="D4331" s="277"/>
      <c r="E4331" s="277"/>
      <c r="F4331" s="277"/>
      <c r="G4331" s="351">
        <v>1824276.56</v>
      </c>
      <c r="H4331" s="328">
        <v>45544</v>
      </c>
      <c r="I4331" s="331">
        <v>45554</v>
      </c>
      <c r="J4331" s="277"/>
      <c r="K4331" s="277"/>
      <c r="L4331" s="277"/>
      <c r="M4331" s="333" t="s">
        <v>3937</v>
      </c>
      <c r="N4331" s="341">
        <v>1</v>
      </c>
      <c r="O4331" s="340">
        <v>1501.5</v>
      </c>
      <c r="P4331" s="341">
        <v>2024</v>
      </c>
    </row>
    <row r="4332" spans="1:16" ht="15.75" customHeight="1" x14ac:dyDescent="0.25">
      <c r="A4332" s="188" t="s">
        <v>4761</v>
      </c>
      <c r="B4332" s="341" t="s">
        <v>2081</v>
      </c>
      <c r="C4332" s="321">
        <v>2917594.51</v>
      </c>
      <c r="D4332" s="277"/>
      <c r="E4332" s="277"/>
      <c r="F4332" s="277"/>
      <c r="G4332" s="351">
        <v>2917594.51</v>
      </c>
      <c r="H4332" s="328">
        <v>45539</v>
      </c>
      <c r="I4332" s="331">
        <v>45553</v>
      </c>
      <c r="J4332" s="277"/>
      <c r="K4332" s="277"/>
      <c r="L4332" s="277"/>
      <c r="M4332" s="333" t="s">
        <v>3938</v>
      </c>
      <c r="N4332" s="341">
        <v>1</v>
      </c>
      <c r="O4332" s="340">
        <v>602</v>
      </c>
      <c r="P4332" s="341">
        <v>2024</v>
      </c>
    </row>
    <row r="4333" spans="1:16" ht="15.75" customHeight="1" x14ac:dyDescent="0.25">
      <c r="A4333" s="264" t="s">
        <v>4762</v>
      </c>
      <c r="B4333" s="341" t="s">
        <v>4191</v>
      </c>
      <c r="C4333" s="321">
        <v>1634402.81</v>
      </c>
      <c r="D4333" s="277"/>
      <c r="E4333" s="277"/>
      <c r="F4333" s="277"/>
      <c r="G4333" s="351">
        <v>1634402.81</v>
      </c>
      <c r="H4333" s="328">
        <v>45527</v>
      </c>
      <c r="I4333" s="331">
        <v>45558</v>
      </c>
      <c r="J4333" s="277"/>
      <c r="K4333" s="277"/>
      <c r="L4333" s="277"/>
      <c r="M4333" s="333" t="s">
        <v>3938</v>
      </c>
      <c r="N4333" s="341">
        <v>1</v>
      </c>
      <c r="O4333" s="340">
        <v>292</v>
      </c>
      <c r="P4333" s="341">
        <v>2024</v>
      </c>
    </row>
    <row r="4334" spans="1:16" ht="15.75" customHeight="1" x14ac:dyDescent="0.25">
      <c r="A4334" s="188" t="s">
        <v>4763</v>
      </c>
      <c r="B4334" s="338" t="s">
        <v>4743</v>
      </c>
      <c r="C4334" s="321">
        <v>4520163.68</v>
      </c>
      <c r="D4334" s="277"/>
      <c r="E4334" s="277"/>
      <c r="F4334" s="277"/>
      <c r="G4334" s="351">
        <v>4520163.68</v>
      </c>
      <c r="H4334" s="328">
        <v>45534</v>
      </c>
      <c r="I4334" s="331">
        <v>45560</v>
      </c>
      <c r="J4334" s="277"/>
      <c r="K4334" s="277"/>
      <c r="L4334" s="277"/>
      <c r="M4334" s="333" t="s">
        <v>3937</v>
      </c>
      <c r="N4334" s="341">
        <v>1</v>
      </c>
      <c r="O4334" s="340">
        <v>1108.9000000000001</v>
      </c>
      <c r="P4334" s="341">
        <v>2024</v>
      </c>
    </row>
    <row r="4335" spans="1:16" ht="15.75" customHeight="1" x14ac:dyDescent="0.25">
      <c r="A4335" s="274" t="s">
        <v>4764</v>
      </c>
      <c r="B4335" s="341" t="s">
        <v>4083</v>
      </c>
      <c r="C4335" s="321">
        <v>4709635.3</v>
      </c>
      <c r="D4335" s="277"/>
      <c r="E4335" s="277"/>
      <c r="F4335" s="277"/>
      <c r="G4335" s="351">
        <v>4709635.3</v>
      </c>
      <c r="H4335" s="328">
        <v>45541</v>
      </c>
      <c r="I4335" s="331">
        <v>45560</v>
      </c>
      <c r="J4335" s="277"/>
      <c r="K4335" s="277"/>
      <c r="L4335" s="277"/>
      <c r="M4335" s="333" t="s">
        <v>3937</v>
      </c>
      <c r="N4335" s="341">
        <v>1</v>
      </c>
      <c r="O4335" s="340">
        <v>1059.5899999999999</v>
      </c>
      <c r="P4335" s="341">
        <v>2024</v>
      </c>
    </row>
    <row r="4336" spans="1:16" ht="15.75" customHeight="1" x14ac:dyDescent="0.25">
      <c r="A4336" s="188" t="s">
        <v>4765</v>
      </c>
      <c r="B4336" s="341" t="s">
        <v>4350</v>
      </c>
      <c r="C4336" s="321">
        <v>1869170.18</v>
      </c>
      <c r="D4336" s="277"/>
      <c r="E4336" s="277"/>
      <c r="F4336" s="277"/>
      <c r="G4336" s="351">
        <v>1869170.18</v>
      </c>
      <c r="H4336" s="328">
        <v>45544</v>
      </c>
      <c r="I4336" s="331">
        <v>45561</v>
      </c>
      <c r="J4336" s="277"/>
      <c r="K4336" s="277"/>
      <c r="L4336" s="277"/>
      <c r="M4336" s="333" t="s">
        <v>3937</v>
      </c>
      <c r="N4336" s="341">
        <v>1</v>
      </c>
      <c r="O4336" s="340">
        <v>1468</v>
      </c>
      <c r="P4336" s="341">
        <v>2024</v>
      </c>
    </row>
    <row r="4337" spans="1:16" ht="15.75" customHeight="1" x14ac:dyDescent="0.25">
      <c r="A4337" s="274" t="s">
        <v>4766</v>
      </c>
      <c r="B4337" s="341" t="s">
        <v>3844</v>
      </c>
      <c r="C4337" s="321">
        <v>1885330.66</v>
      </c>
      <c r="D4337" s="277"/>
      <c r="E4337" s="277"/>
      <c r="F4337" s="277"/>
      <c r="G4337" s="351">
        <v>1885330.66</v>
      </c>
      <c r="H4337" s="328">
        <v>45554</v>
      </c>
      <c r="I4337" s="331">
        <v>45559</v>
      </c>
      <c r="J4337" s="277"/>
      <c r="K4337" s="277"/>
      <c r="L4337" s="277"/>
      <c r="M4337" s="333" t="s">
        <v>3937</v>
      </c>
      <c r="N4337" s="341">
        <v>1</v>
      </c>
      <c r="O4337" s="340">
        <v>1300.3</v>
      </c>
      <c r="P4337" s="341">
        <v>2024</v>
      </c>
    </row>
    <row r="4338" spans="1:16" ht="15.75" customHeight="1" x14ac:dyDescent="0.25">
      <c r="A4338" s="277" t="s">
        <v>4768</v>
      </c>
      <c r="B4338" s="351" t="s">
        <v>4090</v>
      </c>
      <c r="C4338" s="321">
        <v>3405339.64</v>
      </c>
      <c r="D4338" s="277"/>
      <c r="E4338" s="277"/>
      <c r="F4338" s="277"/>
      <c r="G4338" s="351">
        <v>3405339.64</v>
      </c>
      <c r="H4338" s="328">
        <v>45555</v>
      </c>
      <c r="I4338" s="331">
        <v>45562</v>
      </c>
      <c r="J4338" s="277"/>
      <c r="K4338" s="277"/>
      <c r="L4338" s="277"/>
      <c r="M4338" s="333" t="s">
        <v>3938</v>
      </c>
      <c r="N4338" s="341">
        <v>1</v>
      </c>
      <c r="O4338" s="340">
        <v>356.6</v>
      </c>
      <c r="P4338" s="341">
        <v>2024</v>
      </c>
    </row>
    <row r="4339" spans="1:16" ht="15.75" customHeight="1" x14ac:dyDescent="0.25">
      <c r="A4339" s="277" t="s">
        <v>4769</v>
      </c>
      <c r="B4339" s="351" t="s">
        <v>4743</v>
      </c>
      <c r="C4339" s="321">
        <v>6782359.1900000004</v>
      </c>
      <c r="D4339" s="277"/>
      <c r="E4339" s="277"/>
      <c r="F4339" s="277"/>
      <c r="G4339" s="351">
        <v>6782359.1900000004</v>
      </c>
      <c r="H4339" s="328">
        <v>45547</v>
      </c>
      <c r="I4339" s="331">
        <v>45562</v>
      </c>
      <c r="J4339" s="277"/>
      <c r="K4339" s="277"/>
      <c r="L4339" s="277"/>
      <c r="M4339" s="333" t="s">
        <v>3938</v>
      </c>
      <c r="N4339" s="341">
        <v>1</v>
      </c>
      <c r="O4339" s="340">
        <v>4286.7</v>
      </c>
      <c r="P4339" s="341">
        <v>2024</v>
      </c>
    </row>
    <row r="4340" spans="1:16" ht="15.75" customHeight="1" x14ac:dyDescent="0.25">
      <c r="A4340" s="277" t="s">
        <v>1573</v>
      </c>
      <c r="B4340" s="351" t="s">
        <v>4350</v>
      </c>
      <c r="C4340" s="321">
        <v>11536272.380000001</v>
      </c>
      <c r="D4340" s="277"/>
      <c r="E4340" s="277"/>
      <c r="F4340" s="277"/>
      <c r="G4340" s="351">
        <v>11536272.380000001</v>
      </c>
      <c r="H4340" s="328">
        <v>45552</v>
      </c>
      <c r="I4340" s="331">
        <v>45565</v>
      </c>
      <c r="J4340" s="277"/>
      <c r="K4340" s="277"/>
      <c r="L4340" s="277"/>
      <c r="M4340" s="333" t="s">
        <v>3938</v>
      </c>
      <c r="N4340" s="341">
        <v>1</v>
      </c>
      <c r="O4340" s="340">
        <v>5473.9</v>
      </c>
      <c r="P4340" s="341">
        <v>2024</v>
      </c>
    </row>
    <row r="4341" spans="1:16" ht="15.75" customHeight="1" x14ac:dyDescent="0.25">
      <c r="A4341" s="277" t="s">
        <v>1576</v>
      </c>
      <c r="B4341" s="351" t="s">
        <v>4350</v>
      </c>
      <c r="C4341" s="321">
        <v>9750094.7400000002</v>
      </c>
      <c r="D4341" s="277"/>
      <c r="E4341" s="277"/>
      <c r="F4341" s="277"/>
      <c r="G4341" s="351">
        <v>9750094.7400000002</v>
      </c>
      <c r="H4341" s="328">
        <v>45560</v>
      </c>
      <c r="I4341" s="331">
        <v>45565</v>
      </c>
      <c r="J4341" s="277"/>
      <c r="K4341" s="277"/>
      <c r="L4341" s="277"/>
      <c r="M4341" s="333" t="s">
        <v>3938</v>
      </c>
      <c r="N4341" s="341">
        <v>1</v>
      </c>
      <c r="O4341" s="340">
        <v>4730.1000000000004</v>
      </c>
      <c r="P4341" s="341">
        <v>2024</v>
      </c>
    </row>
    <row r="4342" spans="1:16" ht="15.75" customHeight="1" x14ac:dyDescent="0.25">
      <c r="A4342" s="277" t="s">
        <v>4770</v>
      </c>
      <c r="B4342" s="351" t="s">
        <v>4090</v>
      </c>
      <c r="C4342" s="321">
        <v>1813048.52</v>
      </c>
      <c r="D4342" s="277"/>
      <c r="E4342" s="277"/>
      <c r="F4342" s="277"/>
      <c r="G4342" s="351">
        <v>1813048.52</v>
      </c>
      <c r="H4342" s="328">
        <v>45555</v>
      </c>
      <c r="I4342" s="331">
        <v>45562</v>
      </c>
      <c r="J4342" s="277"/>
      <c r="K4342" s="277"/>
      <c r="L4342" s="277"/>
      <c r="M4342" s="333" t="s">
        <v>3938</v>
      </c>
      <c r="N4342" s="341">
        <v>1</v>
      </c>
      <c r="O4342" s="340">
        <v>373</v>
      </c>
      <c r="P4342" s="341">
        <v>2024</v>
      </c>
    </row>
    <row r="4343" spans="1:16" ht="15.75" customHeight="1" x14ac:dyDescent="0.25">
      <c r="A4343" s="277" t="s">
        <v>1574</v>
      </c>
      <c r="B4343" s="351" t="s">
        <v>3844</v>
      </c>
      <c r="C4343" s="321">
        <v>10631176.85</v>
      </c>
      <c r="D4343" s="277"/>
      <c r="E4343" s="277"/>
      <c r="F4343" s="277"/>
      <c r="G4343" s="351">
        <v>10631176.85</v>
      </c>
      <c r="H4343" s="328">
        <v>45560</v>
      </c>
      <c r="I4343" s="331">
        <v>45567</v>
      </c>
      <c r="J4343" s="277"/>
      <c r="K4343" s="277"/>
      <c r="L4343" s="277"/>
      <c r="M4343" s="333" t="s">
        <v>3938</v>
      </c>
      <c r="N4343" s="341">
        <v>1</v>
      </c>
      <c r="O4343" s="340">
        <v>5614.8</v>
      </c>
      <c r="P4343" s="341">
        <v>2024</v>
      </c>
    </row>
    <row r="4344" spans="1:16" ht="15.75" customHeight="1" x14ac:dyDescent="0.25">
      <c r="A4344" s="277" t="s">
        <v>4771</v>
      </c>
      <c r="B4344" s="351" t="s">
        <v>4083</v>
      </c>
      <c r="C4344" s="321">
        <v>3185490.76</v>
      </c>
      <c r="D4344" s="277"/>
      <c r="E4344" s="277"/>
      <c r="F4344" s="277"/>
      <c r="G4344" s="351">
        <v>3185490.76</v>
      </c>
      <c r="H4344" s="328">
        <v>45559</v>
      </c>
      <c r="I4344" s="331">
        <v>45569</v>
      </c>
      <c r="J4344" s="277"/>
      <c r="K4344" s="277"/>
      <c r="L4344" s="277"/>
      <c r="M4344" s="333" t="s">
        <v>3937</v>
      </c>
      <c r="N4344" s="341">
        <v>1</v>
      </c>
      <c r="O4344" s="340">
        <v>1451</v>
      </c>
      <c r="P4344" s="341">
        <v>2024</v>
      </c>
    </row>
    <row r="4345" spans="1:16" ht="15.75" customHeight="1" x14ac:dyDescent="0.25">
      <c r="A4345" s="277" t="s">
        <v>4772</v>
      </c>
      <c r="B4345" s="351" t="s">
        <v>4703</v>
      </c>
      <c r="C4345" s="321">
        <v>4079072.68</v>
      </c>
      <c r="D4345" s="277"/>
      <c r="E4345" s="277"/>
      <c r="F4345" s="277"/>
      <c r="G4345" s="351">
        <v>4079072.68</v>
      </c>
      <c r="H4345" s="328">
        <v>45566</v>
      </c>
      <c r="I4345" s="331">
        <v>45574</v>
      </c>
      <c r="J4345" s="277"/>
      <c r="K4345" s="277"/>
      <c r="L4345" s="277"/>
      <c r="M4345" s="333" t="s">
        <v>3938</v>
      </c>
      <c r="N4345" s="341">
        <v>1</v>
      </c>
      <c r="O4345" s="340">
        <v>751.8</v>
      </c>
      <c r="P4345" s="341">
        <v>2024</v>
      </c>
    </row>
    <row r="4346" spans="1:16" ht="15.75" customHeight="1" x14ac:dyDescent="0.25">
      <c r="A4346" s="277" t="s">
        <v>4773</v>
      </c>
      <c r="B4346" s="351" t="s">
        <v>4083</v>
      </c>
      <c r="C4346" s="321">
        <v>3269527.12</v>
      </c>
      <c r="D4346" s="277"/>
      <c r="E4346" s="277"/>
      <c r="F4346" s="277"/>
      <c r="G4346" s="351">
        <v>3269527.12</v>
      </c>
      <c r="H4346" s="328">
        <v>45568</v>
      </c>
      <c r="I4346" s="331">
        <v>45573</v>
      </c>
      <c r="J4346" s="277"/>
      <c r="K4346" s="277"/>
      <c r="L4346" s="277"/>
      <c r="M4346" s="333" t="s">
        <v>3937</v>
      </c>
      <c r="N4346" s="341">
        <v>1</v>
      </c>
      <c r="O4346" s="214">
        <v>1467.55</v>
      </c>
      <c r="P4346" s="341">
        <v>2024</v>
      </c>
    </row>
    <row r="4347" spans="1:16" ht="15.75" customHeight="1" x14ac:dyDescent="0.25">
      <c r="A4347" s="277" t="s">
        <v>4790</v>
      </c>
      <c r="B4347" s="341" t="s">
        <v>4350</v>
      </c>
      <c r="C4347" s="321">
        <v>1893178.88</v>
      </c>
      <c r="D4347" s="277"/>
      <c r="E4347" s="277"/>
      <c r="F4347" s="277"/>
      <c r="G4347" s="351">
        <v>1893178.88</v>
      </c>
      <c r="H4347" s="328">
        <v>45574</v>
      </c>
      <c r="I4347" s="331">
        <v>45579</v>
      </c>
      <c r="J4347" s="277"/>
      <c r="K4347" s="277"/>
      <c r="L4347" s="277"/>
      <c r="M4347" s="333" t="s">
        <v>3937</v>
      </c>
      <c r="N4347" s="341">
        <v>1</v>
      </c>
      <c r="O4347" s="340">
        <v>1966.2</v>
      </c>
      <c r="P4347" s="341">
        <v>2024</v>
      </c>
    </row>
    <row r="4348" spans="1:16" ht="15.75" customHeight="1" x14ac:dyDescent="0.25">
      <c r="A4348" s="277" t="s">
        <v>4791</v>
      </c>
      <c r="B4348" s="341" t="s">
        <v>4191</v>
      </c>
      <c r="C4348" s="321">
        <v>3462809.21</v>
      </c>
      <c r="D4348" s="277"/>
      <c r="E4348" s="277"/>
      <c r="F4348" s="277"/>
      <c r="G4348" s="351">
        <v>3462809.21</v>
      </c>
      <c r="H4348" s="328">
        <v>45554</v>
      </c>
      <c r="I4348" s="331">
        <v>45579</v>
      </c>
      <c r="J4348" s="277"/>
      <c r="K4348" s="277"/>
      <c r="L4348" s="277"/>
      <c r="M4348" s="333" t="s">
        <v>3937</v>
      </c>
      <c r="N4348" s="341">
        <v>1</v>
      </c>
      <c r="O4348" s="340">
        <v>1304.7</v>
      </c>
      <c r="P4348" s="341">
        <v>2024</v>
      </c>
    </row>
    <row r="4349" spans="1:16" ht="15.75" customHeight="1" x14ac:dyDescent="0.25">
      <c r="A4349" s="277" t="s">
        <v>4792</v>
      </c>
      <c r="B4349" s="341" t="s">
        <v>4191</v>
      </c>
      <c r="C4349" s="321">
        <v>3380432.66</v>
      </c>
      <c r="D4349" s="277"/>
      <c r="E4349" s="277"/>
      <c r="F4349" s="277"/>
      <c r="G4349" s="351">
        <v>3380432.66</v>
      </c>
      <c r="H4349" s="328">
        <v>45554</v>
      </c>
      <c r="I4349" s="331">
        <v>45579</v>
      </c>
      <c r="J4349" s="277"/>
      <c r="K4349" s="277"/>
      <c r="L4349" s="277"/>
      <c r="M4349" s="333" t="s">
        <v>3937</v>
      </c>
      <c r="N4349" s="341">
        <v>1</v>
      </c>
      <c r="O4349" s="340">
        <v>1298.2</v>
      </c>
      <c r="P4349" s="341">
        <v>2024</v>
      </c>
    </row>
    <row r="4350" spans="1:16" ht="15.75" customHeight="1" x14ac:dyDescent="0.25">
      <c r="A4350" s="277" t="s">
        <v>4793</v>
      </c>
      <c r="B4350" s="341" t="s">
        <v>2081</v>
      </c>
      <c r="C4350" s="321">
        <v>1967679.08</v>
      </c>
      <c r="D4350" s="277"/>
      <c r="E4350" s="277"/>
      <c r="F4350" s="277"/>
      <c r="G4350" s="351">
        <v>1967679.08</v>
      </c>
      <c r="H4350" s="328">
        <v>45553</v>
      </c>
      <c r="I4350" s="331">
        <v>45580</v>
      </c>
      <c r="J4350" s="277"/>
      <c r="K4350" s="277"/>
      <c r="L4350" s="277"/>
      <c r="M4350" s="333" t="s">
        <v>3937</v>
      </c>
      <c r="N4350" s="341">
        <v>1</v>
      </c>
      <c r="O4350" s="340">
        <v>1156.4000000000001</v>
      </c>
      <c r="P4350" s="341">
        <v>2024</v>
      </c>
    </row>
    <row r="4351" spans="1:16" ht="15.75" customHeight="1" x14ac:dyDescent="0.25">
      <c r="A4351" s="277" t="s">
        <v>1571</v>
      </c>
      <c r="B4351" s="356" t="s">
        <v>4350</v>
      </c>
      <c r="C4351" s="57">
        <v>11639456.02</v>
      </c>
      <c r="D4351" s="277"/>
      <c r="E4351" s="277"/>
      <c r="F4351" s="277"/>
      <c r="G4351" s="351">
        <v>11639456.02</v>
      </c>
      <c r="H4351" s="357">
        <v>45581</v>
      </c>
      <c r="I4351" s="307">
        <v>45587</v>
      </c>
      <c r="J4351" s="277"/>
      <c r="K4351" s="277"/>
      <c r="L4351" s="277"/>
      <c r="M4351" s="358" t="s">
        <v>3938</v>
      </c>
      <c r="N4351" s="356">
        <v>1</v>
      </c>
      <c r="O4351" s="359">
        <v>5420.2</v>
      </c>
      <c r="P4351" s="341">
        <v>2024</v>
      </c>
    </row>
    <row r="4352" spans="1:16" ht="15.75" customHeight="1" x14ac:dyDescent="0.25">
      <c r="A4352" s="277" t="s">
        <v>4794</v>
      </c>
      <c r="B4352" s="341" t="s">
        <v>4195</v>
      </c>
      <c r="C4352" s="57">
        <v>2216819.5099999998</v>
      </c>
      <c r="D4352" s="277"/>
      <c r="E4352" s="277"/>
      <c r="F4352" s="277"/>
      <c r="G4352" s="351">
        <v>2216819.5099999998</v>
      </c>
      <c r="H4352" s="328">
        <v>45567</v>
      </c>
      <c r="I4352" s="307">
        <v>45580</v>
      </c>
      <c r="J4352" s="277"/>
      <c r="K4352" s="277"/>
      <c r="L4352" s="277"/>
      <c r="M4352" s="333" t="s">
        <v>3938</v>
      </c>
      <c r="N4352" s="341">
        <v>1</v>
      </c>
      <c r="O4352" s="340">
        <v>387.5</v>
      </c>
      <c r="P4352" s="341">
        <v>2024</v>
      </c>
    </row>
    <row r="4353" spans="1:16" ht="15.75" customHeight="1" x14ac:dyDescent="0.25">
      <c r="A4353" s="277" t="s">
        <v>4795</v>
      </c>
      <c r="B4353" s="341" t="s">
        <v>694</v>
      </c>
      <c r="C4353" s="57">
        <v>1426483.63</v>
      </c>
      <c r="D4353" s="277"/>
      <c r="E4353" s="277"/>
      <c r="F4353" s="277"/>
      <c r="G4353" s="351">
        <v>1426483.63</v>
      </c>
      <c r="H4353" s="328">
        <v>45502</v>
      </c>
      <c r="I4353" s="307">
        <v>45582</v>
      </c>
      <c r="J4353" s="277"/>
      <c r="K4353" s="277"/>
      <c r="L4353" s="277"/>
      <c r="M4353" s="333" t="s">
        <v>3937</v>
      </c>
      <c r="N4353" s="341">
        <v>1</v>
      </c>
      <c r="O4353" s="340">
        <v>1423.5</v>
      </c>
      <c r="P4353" s="341">
        <v>2024</v>
      </c>
    </row>
    <row r="4354" spans="1:16" ht="15.75" customHeight="1" x14ac:dyDescent="0.25">
      <c r="A4354" s="188" t="s">
        <v>4673</v>
      </c>
      <c r="B4354" s="341" t="s">
        <v>4195</v>
      </c>
      <c r="C4354" s="57">
        <v>1170679.7</v>
      </c>
      <c r="D4354" s="277"/>
      <c r="E4354" s="277"/>
      <c r="F4354" s="277"/>
      <c r="G4354" s="351">
        <v>1170679.7</v>
      </c>
      <c r="H4354" s="328">
        <v>45474</v>
      </c>
      <c r="I4354" s="307">
        <v>45590</v>
      </c>
      <c r="J4354" s="277"/>
      <c r="K4354" s="277"/>
      <c r="L4354" s="277"/>
      <c r="M4354" s="332" t="s">
        <v>3939</v>
      </c>
      <c r="N4354" s="341">
        <v>2</v>
      </c>
      <c r="O4354" s="340">
        <v>865.49</v>
      </c>
      <c r="P4354" s="341">
        <v>2024</v>
      </c>
    </row>
    <row r="4355" spans="1:16" ht="15.75" customHeight="1" x14ac:dyDescent="0.25">
      <c r="A4355" s="274" t="s">
        <v>4796</v>
      </c>
      <c r="B4355" s="341" t="s">
        <v>4195</v>
      </c>
      <c r="C4355" s="57">
        <v>2298529.54</v>
      </c>
      <c r="D4355" s="277"/>
      <c r="E4355" s="277"/>
      <c r="F4355" s="277"/>
      <c r="G4355" s="351">
        <v>2298529.54</v>
      </c>
      <c r="H4355" s="328">
        <v>45583</v>
      </c>
      <c r="I4355" s="307">
        <v>45594</v>
      </c>
      <c r="J4355" s="277"/>
      <c r="K4355" s="277"/>
      <c r="L4355" s="277"/>
      <c r="M4355" s="333" t="s">
        <v>3938</v>
      </c>
      <c r="N4355" s="341">
        <v>1</v>
      </c>
      <c r="O4355" s="340">
        <v>385.1</v>
      </c>
      <c r="P4355" s="341">
        <v>2024</v>
      </c>
    </row>
    <row r="4356" spans="1:16" ht="15.75" customHeight="1" x14ac:dyDescent="0.25">
      <c r="A4356" s="274" t="s">
        <v>4797</v>
      </c>
      <c r="B4356" s="341" t="s">
        <v>3844</v>
      </c>
      <c r="C4356" s="57">
        <v>8962797.4600000009</v>
      </c>
      <c r="D4356" s="277"/>
      <c r="E4356" s="277"/>
      <c r="F4356" s="277"/>
      <c r="G4356" s="351">
        <v>8962797.4600000009</v>
      </c>
      <c r="H4356" s="328">
        <v>45587</v>
      </c>
      <c r="I4356" s="307">
        <v>45590</v>
      </c>
      <c r="J4356" s="277"/>
      <c r="K4356" s="277"/>
      <c r="L4356" s="277"/>
      <c r="M4356" s="333" t="s">
        <v>3938</v>
      </c>
      <c r="N4356" s="341">
        <v>1</v>
      </c>
      <c r="O4356" s="340">
        <v>4768.6000000000004</v>
      </c>
      <c r="P4356" s="341">
        <v>2024</v>
      </c>
    </row>
    <row r="4357" spans="1:16" ht="15.75" customHeight="1" x14ac:dyDescent="0.25">
      <c r="A4357" s="274" t="s">
        <v>4798</v>
      </c>
      <c r="B4357" s="341" t="s">
        <v>3844</v>
      </c>
      <c r="C4357" s="57">
        <v>8464517.5199999996</v>
      </c>
      <c r="D4357" s="277"/>
      <c r="E4357" s="277"/>
      <c r="F4357" s="277"/>
      <c r="G4357" s="351">
        <v>8464517.5199999996</v>
      </c>
      <c r="H4357" s="328">
        <v>45587</v>
      </c>
      <c r="I4357" s="307">
        <v>45590</v>
      </c>
      <c r="J4357" s="277"/>
      <c r="K4357" s="277"/>
      <c r="L4357" s="277"/>
      <c r="M4357" s="333" t="s">
        <v>3938</v>
      </c>
      <c r="N4357" s="341">
        <v>1</v>
      </c>
      <c r="O4357" s="340">
        <v>4661.3</v>
      </c>
      <c r="P4357" s="341">
        <v>2024</v>
      </c>
    </row>
    <row r="4358" spans="1:16" ht="15.75" customHeight="1" x14ac:dyDescent="0.25">
      <c r="A4358" s="274" t="s">
        <v>4799</v>
      </c>
      <c r="B4358" s="341" t="s">
        <v>3844</v>
      </c>
      <c r="C4358" s="57">
        <v>6334130.6900000004</v>
      </c>
      <c r="D4358" s="277"/>
      <c r="E4358" s="277"/>
      <c r="F4358" s="277"/>
      <c r="G4358" s="351">
        <v>6334130.6900000004</v>
      </c>
      <c r="H4358" s="328">
        <v>45587</v>
      </c>
      <c r="I4358" s="307">
        <v>45590</v>
      </c>
      <c r="J4358" s="277"/>
      <c r="K4358" s="277"/>
      <c r="L4358" s="277"/>
      <c r="M4358" s="333" t="s">
        <v>3938</v>
      </c>
      <c r="N4358" s="341">
        <v>1</v>
      </c>
      <c r="O4358" s="340">
        <v>4213.82</v>
      </c>
      <c r="P4358" s="341">
        <v>2024</v>
      </c>
    </row>
    <row r="4359" spans="1:16" ht="15.75" customHeight="1" x14ac:dyDescent="0.25">
      <c r="A4359" s="274" t="s">
        <v>4806</v>
      </c>
      <c r="B4359" s="341" t="s">
        <v>4154</v>
      </c>
      <c r="C4359" s="57">
        <v>2980232.27</v>
      </c>
      <c r="D4359" s="277"/>
      <c r="E4359" s="277"/>
      <c r="F4359" s="277"/>
      <c r="G4359" s="351">
        <v>2980232.27</v>
      </c>
      <c r="H4359" s="328">
        <v>45551</v>
      </c>
      <c r="I4359" s="307">
        <v>45594</v>
      </c>
      <c r="J4359" s="277"/>
      <c r="K4359" s="277"/>
      <c r="L4359" s="277"/>
      <c r="M4359" s="333" t="s">
        <v>3938</v>
      </c>
      <c r="N4359" s="341">
        <v>1</v>
      </c>
      <c r="O4359" s="340">
        <v>461.3</v>
      </c>
      <c r="P4359" s="356">
        <v>2024</v>
      </c>
    </row>
    <row r="4360" spans="1:16" ht="15.75" customHeight="1" x14ac:dyDescent="0.25">
      <c r="A4360" s="274" t="s">
        <v>623</v>
      </c>
      <c r="B4360" s="341" t="s">
        <v>694</v>
      </c>
      <c r="C4360" s="57">
        <v>2536780.14</v>
      </c>
      <c r="D4360" s="277"/>
      <c r="E4360" s="277"/>
      <c r="F4360" s="277"/>
      <c r="G4360" s="351">
        <v>2536780.14</v>
      </c>
      <c r="H4360" s="328">
        <v>45590</v>
      </c>
      <c r="I4360" s="307">
        <v>45603</v>
      </c>
      <c r="J4360" s="277"/>
      <c r="K4360" s="277"/>
      <c r="L4360" s="277"/>
      <c r="M4360" s="333" t="s">
        <v>3939</v>
      </c>
      <c r="N4360" s="341">
        <v>2</v>
      </c>
      <c r="O4360" s="340">
        <v>779.3</v>
      </c>
      <c r="P4360" s="356">
        <v>2024</v>
      </c>
    </row>
    <row r="4361" spans="1:16" ht="15.75" customHeight="1" x14ac:dyDescent="0.25">
      <c r="A4361" s="274" t="s">
        <v>1575</v>
      </c>
      <c r="B4361" s="341" t="s">
        <v>3844</v>
      </c>
      <c r="C4361" s="57">
        <v>9053782.8699999992</v>
      </c>
      <c r="D4361" s="277"/>
      <c r="E4361" s="277"/>
      <c r="F4361" s="277"/>
      <c r="G4361" s="351">
        <v>9053782.8699999992</v>
      </c>
      <c r="H4361" s="328">
        <v>45601</v>
      </c>
      <c r="I4361" s="307">
        <v>45604</v>
      </c>
      <c r="J4361" s="277"/>
      <c r="K4361" s="277"/>
      <c r="L4361" s="277"/>
      <c r="M4361" s="333" t="s">
        <v>3938</v>
      </c>
      <c r="N4361" s="341">
        <v>1</v>
      </c>
      <c r="O4361" s="340">
        <v>4740</v>
      </c>
      <c r="P4361" s="356">
        <v>2024</v>
      </c>
    </row>
    <row r="4362" spans="1:16" ht="15.75" customHeight="1" x14ac:dyDescent="0.25">
      <c r="A4362" s="274" t="s">
        <v>4807</v>
      </c>
      <c r="B4362" s="134" t="s">
        <v>4099</v>
      </c>
      <c r="C4362" s="57">
        <v>4273627.1399999997</v>
      </c>
      <c r="D4362" s="274"/>
      <c r="E4362" s="274"/>
      <c r="F4362" s="274"/>
      <c r="G4362" s="134">
        <v>4273627.1399999997</v>
      </c>
      <c r="H4362" s="328" t="s">
        <v>4939</v>
      </c>
      <c r="I4362" s="331" t="s">
        <v>4938</v>
      </c>
      <c r="J4362" s="274"/>
      <c r="K4362" s="274"/>
      <c r="L4362" s="274"/>
      <c r="M4362" s="333" t="s">
        <v>3939</v>
      </c>
      <c r="N4362" s="341">
        <v>2</v>
      </c>
      <c r="O4362" s="340">
        <v>972.5</v>
      </c>
      <c r="P4362" s="356" t="s">
        <v>4940</v>
      </c>
    </row>
    <row r="4363" spans="1:16" ht="15.75" customHeight="1" x14ac:dyDescent="0.25">
      <c r="A4363" s="274" t="s">
        <v>1872</v>
      </c>
      <c r="B4363" s="325" t="s">
        <v>2112</v>
      </c>
      <c r="C4363" s="361">
        <v>3941524.98</v>
      </c>
      <c r="D4363" s="360"/>
      <c r="E4363" s="360"/>
      <c r="F4363" s="360"/>
      <c r="G4363" s="363">
        <v>3941524.98</v>
      </c>
      <c r="H4363" s="328">
        <v>45597</v>
      </c>
      <c r="I4363" s="307">
        <v>45604</v>
      </c>
      <c r="J4363" s="360"/>
      <c r="K4363" s="360"/>
      <c r="L4363" s="360"/>
      <c r="M4363" s="333" t="s">
        <v>3938</v>
      </c>
      <c r="N4363" s="341">
        <v>1</v>
      </c>
      <c r="O4363" s="340">
        <v>1114.8</v>
      </c>
      <c r="P4363" s="356">
        <v>2024</v>
      </c>
    </row>
    <row r="4364" spans="1:16" ht="15.75" customHeight="1" x14ac:dyDescent="0.25">
      <c r="A4364" s="274" t="s">
        <v>4810</v>
      </c>
      <c r="B4364" s="341" t="s">
        <v>4154</v>
      </c>
      <c r="C4364" s="361">
        <v>294752.58</v>
      </c>
      <c r="D4364" s="360"/>
      <c r="E4364" s="360"/>
      <c r="F4364" s="360"/>
      <c r="G4364" s="363">
        <v>294752.58</v>
      </c>
      <c r="H4364" s="328">
        <v>45582</v>
      </c>
      <c r="I4364" s="307">
        <v>45610</v>
      </c>
      <c r="J4364" s="360"/>
      <c r="K4364" s="360"/>
      <c r="L4364" s="360"/>
      <c r="M4364" s="333" t="s">
        <v>3662</v>
      </c>
      <c r="N4364" s="341">
        <v>1</v>
      </c>
      <c r="O4364" s="340">
        <v>373</v>
      </c>
      <c r="P4364" s="356">
        <v>2024</v>
      </c>
    </row>
    <row r="4365" spans="1:16" ht="15.75" customHeight="1" x14ac:dyDescent="0.25">
      <c r="A4365" s="264" t="s">
        <v>4811</v>
      </c>
      <c r="B4365" s="341" t="s">
        <v>4703</v>
      </c>
      <c r="C4365" s="362">
        <v>3510114.64</v>
      </c>
      <c r="D4365" s="360"/>
      <c r="E4365" s="360"/>
      <c r="F4365" s="360"/>
      <c r="G4365" s="363">
        <v>3510114.64</v>
      </c>
      <c r="H4365" s="328">
        <v>45586</v>
      </c>
      <c r="I4365" s="307">
        <v>45611</v>
      </c>
      <c r="J4365" s="360"/>
      <c r="K4365" s="360"/>
      <c r="L4365" s="360"/>
      <c r="M4365" s="333" t="s">
        <v>3938</v>
      </c>
      <c r="N4365" s="341">
        <v>1</v>
      </c>
      <c r="O4365" s="340">
        <v>782.7</v>
      </c>
      <c r="P4365" s="356">
        <v>2024</v>
      </c>
    </row>
    <row r="4366" spans="1:16" ht="15.75" customHeight="1" x14ac:dyDescent="0.25">
      <c r="A4366" s="274" t="s">
        <v>4812</v>
      </c>
      <c r="B4366" s="341" t="s">
        <v>2081</v>
      </c>
      <c r="C4366" s="57">
        <v>2660544.08</v>
      </c>
      <c r="D4366" s="360"/>
      <c r="E4366" s="360"/>
      <c r="F4366" s="360"/>
      <c r="G4366" s="363">
        <v>2660544.08</v>
      </c>
      <c r="H4366" s="328">
        <v>45582</v>
      </c>
      <c r="I4366" s="307">
        <v>45611</v>
      </c>
      <c r="J4366" s="360"/>
      <c r="K4366" s="360"/>
      <c r="L4366" s="360"/>
      <c r="M4366" s="333" t="s">
        <v>3938</v>
      </c>
      <c r="N4366" s="341">
        <v>1</v>
      </c>
      <c r="O4366" s="340">
        <v>405.8</v>
      </c>
      <c r="P4366" s="356">
        <v>2024</v>
      </c>
    </row>
    <row r="4367" spans="1:16" ht="15.75" customHeight="1" x14ac:dyDescent="0.25">
      <c r="A4367" s="264" t="s">
        <v>4813</v>
      </c>
      <c r="B4367" s="341" t="s">
        <v>4090</v>
      </c>
      <c r="C4367" s="323">
        <v>460592.81</v>
      </c>
      <c r="D4367" s="360"/>
      <c r="E4367" s="360"/>
      <c r="F4367" s="360"/>
      <c r="G4367" s="363">
        <v>460592.81</v>
      </c>
      <c r="H4367" s="328">
        <v>45597</v>
      </c>
      <c r="I4367" s="307">
        <v>45621</v>
      </c>
      <c r="J4367" s="360"/>
      <c r="K4367" s="360"/>
      <c r="L4367" s="360"/>
      <c r="M4367" s="333" t="s">
        <v>1229</v>
      </c>
      <c r="N4367" s="341">
        <v>1</v>
      </c>
      <c r="O4367" s="340">
        <v>413.5</v>
      </c>
      <c r="P4367" s="356">
        <v>2024</v>
      </c>
    </row>
    <row r="4368" spans="1:16" ht="15.75" customHeight="1" x14ac:dyDescent="0.25">
      <c r="A4368" s="264" t="s">
        <v>4814</v>
      </c>
      <c r="B4368" s="341" t="s">
        <v>4090</v>
      </c>
      <c r="C4368" s="323">
        <v>5778496.1500000004</v>
      </c>
      <c r="D4368" s="360"/>
      <c r="E4368" s="360"/>
      <c r="F4368" s="360"/>
      <c r="G4368" s="363">
        <v>5778496.1500000004</v>
      </c>
      <c r="H4368" s="328">
        <v>45615</v>
      </c>
      <c r="I4368" s="307">
        <v>45622</v>
      </c>
      <c r="J4368" s="360"/>
      <c r="K4368" s="360"/>
      <c r="L4368" s="360"/>
      <c r="M4368" s="333" t="s">
        <v>3938</v>
      </c>
      <c r="N4368" s="341">
        <v>1</v>
      </c>
      <c r="O4368" s="340">
        <v>894.2</v>
      </c>
      <c r="P4368" s="356">
        <v>2024</v>
      </c>
    </row>
    <row r="4369" spans="1:16" ht="15.75" customHeight="1" x14ac:dyDescent="0.25">
      <c r="A4369" s="274" t="s">
        <v>4815</v>
      </c>
      <c r="B4369" s="341" t="s">
        <v>4191</v>
      </c>
      <c r="C4369" s="361">
        <v>3494446.3</v>
      </c>
      <c r="D4369" s="360"/>
      <c r="E4369" s="360"/>
      <c r="F4369" s="360"/>
      <c r="G4369" s="363">
        <v>3494446.3</v>
      </c>
      <c r="H4369" s="328">
        <v>45604</v>
      </c>
      <c r="I4369" s="307">
        <v>45621</v>
      </c>
      <c r="J4369" s="360"/>
      <c r="K4369" s="360"/>
      <c r="L4369" s="360"/>
      <c r="M4369" s="333" t="s">
        <v>3937</v>
      </c>
      <c r="N4369" s="341">
        <v>1</v>
      </c>
      <c r="O4369" s="340">
        <v>1425.7</v>
      </c>
      <c r="P4369" s="356">
        <v>2024</v>
      </c>
    </row>
    <row r="4370" spans="1:16" ht="15.75" customHeight="1" x14ac:dyDescent="0.25">
      <c r="A4370" s="264" t="s">
        <v>4816</v>
      </c>
      <c r="B4370" s="341" t="s">
        <v>4703</v>
      </c>
      <c r="C4370" s="362">
        <v>5651949.3399999999</v>
      </c>
      <c r="D4370" s="360"/>
      <c r="E4370" s="360"/>
      <c r="F4370" s="360"/>
      <c r="G4370" s="363">
        <v>5651949.3399999999</v>
      </c>
      <c r="H4370" s="328">
        <v>45586</v>
      </c>
      <c r="I4370" s="307">
        <v>45622</v>
      </c>
      <c r="J4370" s="360"/>
      <c r="K4370" s="360"/>
      <c r="L4370" s="360"/>
      <c r="M4370" s="333" t="s">
        <v>3938</v>
      </c>
      <c r="N4370" s="341">
        <v>1</v>
      </c>
      <c r="O4370" s="340">
        <v>4399.7</v>
      </c>
      <c r="P4370" s="356">
        <v>2024</v>
      </c>
    </row>
    <row r="4371" spans="1:16" ht="15.75" customHeight="1" x14ac:dyDescent="0.25">
      <c r="A4371" s="274" t="s">
        <v>4817</v>
      </c>
      <c r="B4371" s="341" t="s">
        <v>4083</v>
      </c>
      <c r="C4371" s="57">
        <v>3054028.81</v>
      </c>
      <c r="D4371" s="360"/>
      <c r="E4371" s="360"/>
      <c r="F4371" s="360"/>
      <c r="G4371" s="363">
        <v>3054028.81</v>
      </c>
      <c r="H4371" s="328">
        <v>45603</v>
      </c>
      <c r="I4371" s="307">
        <v>45616</v>
      </c>
      <c r="J4371" s="360"/>
      <c r="K4371" s="360"/>
      <c r="L4371" s="360"/>
      <c r="M4371" s="333" t="s">
        <v>3937</v>
      </c>
      <c r="N4371" s="341">
        <v>1</v>
      </c>
      <c r="O4371" s="340">
        <v>1474.5</v>
      </c>
      <c r="P4371" s="356">
        <v>2024</v>
      </c>
    </row>
    <row r="4372" spans="1:16" ht="15.75" customHeight="1" x14ac:dyDescent="0.25">
      <c r="A4372" s="274" t="s">
        <v>4818</v>
      </c>
      <c r="B4372" s="341" t="s">
        <v>4195</v>
      </c>
      <c r="C4372" s="57">
        <v>2217065.04</v>
      </c>
      <c r="D4372" s="360"/>
      <c r="E4372" s="360"/>
      <c r="F4372" s="360"/>
      <c r="G4372" s="363">
        <v>2217065.04</v>
      </c>
      <c r="H4372" s="328">
        <v>45597</v>
      </c>
      <c r="I4372" s="307">
        <v>45614</v>
      </c>
      <c r="J4372" s="360"/>
      <c r="K4372" s="360"/>
      <c r="L4372" s="360"/>
      <c r="M4372" s="333" t="s">
        <v>3938</v>
      </c>
      <c r="N4372" s="341">
        <v>1</v>
      </c>
      <c r="O4372" s="340">
        <v>386.7</v>
      </c>
      <c r="P4372" s="356">
        <v>2024</v>
      </c>
    </row>
    <row r="4373" spans="1:16" ht="15.75" customHeight="1" x14ac:dyDescent="0.25">
      <c r="A4373" s="274" t="s">
        <v>4819</v>
      </c>
      <c r="B4373" s="341" t="s">
        <v>3844</v>
      </c>
      <c r="C4373" s="57">
        <v>8540254.5</v>
      </c>
      <c r="D4373" s="360"/>
      <c r="E4373" s="360"/>
      <c r="F4373" s="360"/>
      <c r="G4373" s="363">
        <v>8540254.5</v>
      </c>
      <c r="H4373" s="328">
        <v>45601</v>
      </c>
      <c r="I4373" s="307">
        <v>45608</v>
      </c>
      <c r="J4373" s="360"/>
      <c r="K4373" s="360"/>
      <c r="L4373" s="360"/>
      <c r="M4373" s="333" t="s">
        <v>3938</v>
      </c>
      <c r="N4373" s="341">
        <v>1</v>
      </c>
      <c r="O4373" s="340">
        <v>4661.3</v>
      </c>
      <c r="P4373" s="356">
        <v>2024</v>
      </c>
    </row>
    <row r="4374" spans="1:16" ht="15.75" customHeight="1" x14ac:dyDescent="0.25">
      <c r="A4374" s="264" t="s">
        <v>4820</v>
      </c>
      <c r="B4374" s="341" t="s">
        <v>63</v>
      </c>
      <c r="C4374" s="323">
        <v>2020053.2</v>
      </c>
      <c r="D4374" s="360"/>
      <c r="E4374" s="360"/>
      <c r="F4374" s="360"/>
      <c r="G4374" s="363">
        <v>2020053.2</v>
      </c>
      <c r="H4374" s="328">
        <v>45510</v>
      </c>
      <c r="I4374" s="307">
        <v>45618</v>
      </c>
      <c r="J4374" s="360"/>
      <c r="K4374" s="360"/>
      <c r="L4374" s="360"/>
      <c r="M4374" s="333" t="s">
        <v>3938</v>
      </c>
      <c r="N4374" s="341">
        <v>1</v>
      </c>
      <c r="O4374" s="340">
        <v>413.7</v>
      </c>
      <c r="P4374" s="356">
        <v>2024</v>
      </c>
    </row>
    <row r="4375" spans="1:16" ht="15.75" customHeight="1" x14ac:dyDescent="0.25">
      <c r="A4375" s="274" t="s">
        <v>4821</v>
      </c>
      <c r="B4375" s="341" t="s">
        <v>2081</v>
      </c>
      <c r="C4375" s="57">
        <v>1835558.56</v>
      </c>
      <c r="D4375" s="360"/>
      <c r="E4375" s="360"/>
      <c r="F4375" s="360"/>
      <c r="G4375" s="363">
        <v>1835558.56</v>
      </c>
      <c r="H4375" s="328">
        <v>45560</v>
      </c>
      <c r="I4375" s="307">
        <v>45618</v>
      </c>
      <c r="J4375" s="360"/>
      <c r="K4375" s="360"/>
      <c r="L4375" s="360"/>
      <c r="M4375" s="333" t="s">
        <v>3939</v>
      </c>
      <c r="N4375" s="341">
        <v>2</v>
      </c>
      <c r="O4375" s="340">
        <v>915.7</v>
      </c>
      <c r="P4375" s="356">
        <v>2024</v>
      </c>
    </row>
    <row r="4376" spans="1:16" ht="15.75" customHeight="1" x14ac:dyDescent="0.25">
      <c r="A4376" s="274" t="s">
        <v>4822</v>
      </c>
      <c r="B4376" s="338" t="s">
        <v>4743</v>
      </c>
      <c r="C4376" s="361">
        <v>3250635.44</v>
      </c>
      <c r="D4376" s="360"/>
      <c r="E4376" s="360"/>
      <c r="F4376" s="360"/>
      <c r="G4376" s="363">
        <v>3250635.44</v>
      </c>
      <c r="H4376" s="328">
        <v>45602</v>
      </c>
      <c r="I4376" s="307">
        <v>45622</v>
      </c>
      <c r="J4376" s="360"/>
      <c r="K4376" s="360"/>
      <c r="L4376" s="360"/>
      <c r="M4376" s="333" t="s">
        <v>3937</v>
      </c>
      <c r="N4376" s="341">
        <v>1</v>
      </c>
      <c r="O4376" s="340">
        <v>1413.4</v>
      </c>
      <c r="P4376" s="356">
        <v>2024</v>
      </c>
    </row>
    <row r="4377" spans="1:16" ht="15.75" customHeight="1" x14ac:dyDescent="0.25">
      <c r="A4377" s="274" t="s">
        <v>4834</v>
      </c>
      <c r="B4377" s="341" t="s">
        <v>2081</v>
      </c>
      <c r="C4377" s="134">
        <v>2922189.96</v>
      </c>
      <c r="D4377" s="274"/>
      <c r="E4377" s="274"/>
      <c r="F4377" s="274"/>
      <c r="G4377" s="134">
        <v>2922189.96</v>
      </c>
      <c r="H4377" s="328">
        <v>45601</v>
      </c>
      <c r="I4377" s="307">
        <v>45623</v>
      </c>
      <c r="J4377" s="274"/>
      <c r="K4377" s="274"/>
      <c r="L4377" s="274"/>
      <c r="M4377" s="333" t="s">
        <v>3937</v>
      </c>
      <c r="N4377" s="341">
        <v>1</v>
      </c>
      <c r="O4377" s="340">
        <v>1310</v>
      </c>
      <c r="P4377" s="356">
        <v>2024</v>
      </c>
    </row>
    <row r="4378" spans="1:16" ht="15.75" customHeight="1" x14ac:dyDescent="0.25">
      <c r="A4378" s="274" t="s">
        <v>4835</v>
      </c>
      <c r="B4378" s="341" t="s">
        <v>4195</v>
      </c>
      <c r="C4378" s="134">
        <v>5434473.5800000001</v>
      </c>
      <c r="D4378" s="274"/>
      <c r="E4378" s="274"/>
      <c r="F4378" s="274"/>
      <c r="G4378" s="134">
        <v>5434473.5800000001</v>
      </c>
      <c r="H4378" s="328">
        <v>45614</v>
      </c>
      <c r="I4378" s="307">
        <v>45625</v>
      </c>
      <c r="J4378" s="274"/>
      <c r="K4378" s="274"/>
      <c r="L4378" s="274"/>
      <c r="M4378" s="333" t="s">
        <v>3938</v>
      </c>
      <c r="N4378" s="341">
        <v>1</v>
      </c>
      <c r="O4378" s="340">
        <v>967</v>
      </c>
      <c r="P4378" s="356">
        <v>2024</v>
      </c>
    </row>
    <row r="4379" spans="1:16" ht="15.75" customHeight="1" x14ac:dyDescent="0.25">
      <c r="A4379" s="274" t="s">
        <v>4843</v>
      </c>
      <c r="B4379" s="341" t="s">
        <v>4083</v>
      </c>
      <c r="C4379" s="134">
        <v>7107815.4100000001</v>
      </c>
      <c r="D4379" s="274"/>
      <c r="E4379" s="274"/>
      <c r="F4379" s="274"/>
      <c r="G4379" s="134">
        <v>7107815.4100000001</v>
      </c>
      <c r="H4379" s="328">
        <v>45616</v>
      </c>
      <c r="I4379" s="331">
        <v>45632</v>
      </c>
      <c r="J4379" s="274"/>
      <c r="K4379" s="274"/>
      <c r="L4379" s="274"/>
      <c r="M4379" s="333" t="s">
        <v>3938</v>
      </c>
      <c r="N4379" s="341">
        <v>1</v>
      </c>
      <c r="O4379" s="340">
        <v>4275</v>
      </c>
      <c r="P4379" s="341">
        <v>2024</v>
      </c>
    </row>
    <row r="4380" spans="1:16" ht="15.75" customHeight="1" x14ac:dyDescent="0.25">
      <c r="A4380" s="188" t="s">
        <v>4844</v>
      </c>
      <c r="B4380" s="341" t="s">
        <v>694</v>
      </c>
      <c r="C4380" s="134">
        <v>3082093.86</v>
      </c>
      <c r="D4380" s="274"/>
      <c r="E4380" s="274"/>
      <c r="F4380" s="274"/>
      <c r="G4380" s="134">
        <v>3082093.86</v>
      </c>
      <c r="H4380" s="328">
        <v>45638</v>
      </c>
      <c r="I4380" s="331">
        <v>45639</v>
      </c>
      <c r="J4380" s="274"/>
      <c r="K4380" s="274"/>
      <c r="L4380" s="274"/>
      <c r="M4380" s="333" t="s">
        <v>3937</v>
      </c>
      <c r="N4380" s="341">
        <v>1</v>
      </c>
      <c r="O4380" s="340">
        <v>1432.4</v>
      </c>
      <c r="P4380" s="341">
        <v>2024</v>
      </c>
    </row>
    <row r="4381" spans="1:16" ht="15.75" customHeight="1" x14ac:dyDescent="0.25">
      <c r="A4381" s="274" t="s">
        <v>4845</v>
      </c>
      <c r="B4381" s="341" t="s">
        <v>694</v>
      </c>
      <c r="C4381" s="134">
        <v>3188280.18</v>
      </c>
      <c r="D4381" s="274"/>
      <c r="E4381" s="274"/>
      <c r="F4381" s="274"/>
      <c r="G4381" s="134">
        <v>3188280.18</v>
      </c>
      <c r="H4381" s="328">
        <v>45637</v>
      </c>
      <c r="I4381" s="331">
        <v>45639</v>
      </c>
      <c r="J4381" s="274"/>
      <c r="K4381" s="274"/>
      <c r="L4381" s="274"/>
      <c r="M4381" s="333" t="s">
        <v>3937</v>
      </c>
      <c r="N4381" s="341">
        <v>1</v>
      </c>
      <c r="O4381" s="340">
        <v>1950.3</v>
      </c>
      <c r="P4381" s="341">
        <v>2024</v>
      </c>
    </row>
    <row r="4382" spans="1:16" ht="15.75" customHeight="1" x14ac:dyDescent="0.25">
      <c r="A4382" s="188" t="s">
        <v>4846</v>
      </c>
      <c r="B4382" s="341" t="s">
        <v>4511</v>
      </c>
      <c r="C4382" s="134">
        <v>5037698.46</v>
      </c>
      <c r="D4382" s="274"/>
      <c r="E4382" s="274"/>
      <c r="F4382" s="274"/>
      <c r="G4382" s="134">
        <v>5037698.46</v>
      </c>
      <c r="H4382" s="328">
        <v>45565</v>
      </c>
      <c r="I4382" s="331">
        <v>45631</v>
      </c>
      <c r="J4382" s="274"/>
      <c r="K4382" s="274"/>
      <c r="L4382" s="274"/>
      <c r="M4382" s="333" t="s">
        <v>3938</v>
      </c>
      <c r="N4382" s="341">
        <v>1</v>
      </c>
      <c r="O4382" s="340">
        <v>991.3</v>
      </c>
      <c r="P4382" s="341">
        <v>2024</v>
      </c>
    </row>
    <row r="4383" spans="1:16" ht="15.75" customHeight="1" x14ac:dyDescent="0.25">
      <c r="A4383" s="274" t="s">
        <v>4847</v>
      </c>
      <c r="B4383" s="341" t="s">
        <v>2081</v>
      </c>
      <c r="C4383" s="134">
        <v>4222207.6399999997</v>
      </c>
      <c r="D4383" s="274"/>
      <c r="E4383" s="274"/>
      <c r="F4383" s="274"/>
      <c r="G4383" s="134">
        <v>4222207.6399999997</v>
      </c>
      <c r="H4383" s="328">
        <v>45617</v>
      </c>
      <c r="I4383" s="331">
        <v>45643</v>
      </c>
      <c r="J4383" s="274"/>
      <c r="K4383" s="274"/>
      <c r="L4383" s="274"/>
      <c r="M4383" s="333" t="s">
        <v>3938</v>
      </c>
      <c r="N4383" s="341">
        <v>1</v>
      </c>
      <c r="O4383" s="340">
        <v>779</v>
      </c>
      <c r="P4383" s="341">
        <v>2024</v>
      </c>
    </row>
    <row r="4384" spans="1:16" ht="15.75" customHeight="1" x14ac:dyDescent="0.25">
      <c r="A4384" s="274" t="s">
        <v>4848</v>
      </c>
      <c r="B4384" s="341" t="s">
        <v>4195</v>
      </c>
      <c r="C4384" s="134">
        <v>3534977.21</v>
      </c>
      <c r="D4384" s="274"/>
      <c r="E4384" s="274"/>
      <c r="F4384" s="274"/>
      <c r="G4384" s="134">
        <v>3534977.21</v>
      </c>
      <c r="H4384" s="328">
        <v>45639</v>
      </c>
      <c r="I4384" s="331">
        <v>45639</v>
      </c>
      <c r="J4384" s="274"/>
      <c r="K4384" s="274"/>
      <c r="L4384" s="274"/>
      <c r="M4384" s="333" t="s">
        <v>3938</v>
      </c>
      <c r="N4384" s="341">
        <v>1</v>
      </c>
      <c r="O4384" s="340">
        <v>605.6</v>
      </c>
      <c r="P4384" s="341">
        <v>2024</v>
      </c>
    </row>
    <row r="4385" spans="1:16" ht="15.75" customHeight="1" x14ac:dyDescent="0.25">
      <c r="A4385" s="188" t="s">
        <v>4849</v>
      </c>
      <c r="B4385" s="341" t="s">
        <v>4090</v>
      </c>
      <c r="C4385" s="134">
        <v>3505604.78</v>
      </c>
      <c r="D4385" s="274"/>
      <c r="E4385" s="274"/>
      <c r="F4385" s="274"/>
      <c r="G4385" s="134">
        <v>3505604.78</v>
      </c>
      <c r="H4385" s="328">
        <v>45628</v>
      </c>
      <c r="I4385" s="331">
        <v>45643</v>
      </c>
      <c r="J4385" s="274"/>
      <c r="K4385" s="274"/>
      <c r="L4385" s="274"/>
      <c r="M4385" s="333" t="s">
        <v>3938</v>
      </c>
      <c r="N4385" s="341">
        <v>1</v>
      </c>
      <c r="O4385" s="340">
        <v>642.64</v>
      </c>
      <c r="P4385" s="341">
        <v>2024</v>
      </c>
    </row>
    <row r="4386" spans="1:16" ht="15.75" customHeight="1" x14ac:dyDescent="0.25">
      <c r="A4386" s="274" t="s">
        <v>4850</v>
      </c>
      <c r="B4386" s="341" t="s">
        <v>4154</v>
      </c>
      <c r="C4386" s="134">
        <v>3055307.77</v>
      </c>
      <c r="D4386" s="274"/>
      <c r="E4386" s="274"/>
      <c r="F4386" s="274"/>
      <c r="G4386" s="134">
        <v>3055307.77</v>
      </c>
      <c r="H4386" s="328">
        <v>45611</v>
      </c>
      <c r="I4386" s="331">
        <v>45646</v>
      </c>
      <c r="J4386" s="274"/>
      <c r="K4386" s="274"/>
      <c r="L4386" s="274"/>
      <c r="M4386" s="333" t="s">
        <v>3575</v>
      </c>
      <c r="N4386" s="341">
        <v>1</v>
      </c>
      <c r="O4386" s="340">
        <v>772.1</v>
      </c>
      <c r="P4386" s="341">
        <v>2024</v>
      </c>
    </row>
    <row r="4387" spans="1:16" ht="15.75" customHeight="1" x14ac:dyDescent="0.25">
      <c r="A4387" s="188" t="s">
        <v>4851</v>
      </c>
      <c r="B4387" s="341" t="s">
        <v>4090</v>
      </c>
      <c r="C4387" s="134">
        <v>4805407.57</v>
      </c>
      <c r="D4387" s="274"/>
      <c r="E4387" s="274"/>
      <c r="F4387" s="274"/>
      <c r="G4387" s="134">
        <v>4805407.57</v>
      </c>
      <c r="H4387" s="328">
        <v>45642</v>
      </c>
      <c r="I4387" s="331">
        <v>45646</v>
      </c>
      <c r="J4387" s="274"/>
      <c r="K4387" s="274"/>
      <c r="L4387" s="274"/>
      <c r="M4387" s="333" t="s">
        <v>3938</v>
      </c>
      <c r="N4387" s="341">
        <v>1</v>
      </c>
      <c r="O4387" s="340">
        <v>991.1</v>
      </c>
      <c r="P4387" s="341">
        <v>2024</v>
      </c>
    </row>
    <row r="4388" spans="1:16" ht="15.75" customHeight="1" x14ac:dyDescent="0.25">
      <c r="A4388" s="188" t="s">
        <v>4852</v>
      </c>
      <c r="B4388" s="341" t="s">
        <v>4090</v>
      </c>
      <c r="C4388" s="134">
        <v>3880859.72</v>
      </c>
      <c r="D4388" s="274"/>
      <c r="E4388" s="274"/>
      <c r="F4388" s="274"/>
      <c r="G4388" s="134">
        <v>3880859.72</v>
      </c>
      <c r="H4388" s="328">
        <v>45639</v>
      </c>
      <c r="I4388" s="331">
        <v>45646</v>
      </c>
      <c r="J4388" s="274"/>
      <c r="K4388" s="274"/>
      <c r="L4388" s="274"/>
      <c r="M4388" s="333" t="s">
        <v>3938</v>
      </c>
      <c r="N4388" s="341">
        <v>1</v>
      </c>
      <c r="O4388" s="340">
        <v>785.2</v>
      </c>
      <c r="P4388" s="341">
        <v>2024</v>
      </c>
    </row>
    <row r="4389" spans="1:16" ht="15.75" customHeight="1" x14ac:dyDescent="0.25">
      <c r="A4389" s="274" t="s">
        <v>4853</v>
      </c>
      <c r="B4389" s="341" t="s">
        <v>4164</v>
      </c>
      <c r="C4389" s="134">
        <v>2981120.88</v>
      </c>
      <c r="D4389" s="274"/>
      <c r="E4389" s="274"/>
      <c r="F4389" s="274"/>
      <c r="G4389" s="134">
        <v>2981120.88</v>
      </c>
      <c r="H4389" s="328">
        <v>45649</v>
      </c>
      <c r="I4389" s="331">
        <v>45651</v>
      </c>
      <c r="J4389" s="274"/>
      <c r="K4389" s="274"/>
      <c r="L4389" s="274"/>
      <c r="M4389" s="333" t="s">
        <v>3575</v>
      </c>
      <c r="N4389" s="341">
        <v>1</v>
      </c>
      <c r="O4389" s="340">
        <v>805.7</v>
      </c>
      <c r="P4389" s="341">
        <v>2024</v>
      </c>
    </row>
    <row r="4390" spans="1:16" ht="15.75" customHeight="1" x14ac:dyDescent="0.25">
      <c r="A4390" s="274" t="s">
        <v>4866</v>
      </c>
      <c r="B4390" s="325" t="s">
        <v>2112</v>
      </c>
      <c r="C4390" s="133">
        <v>5475115.9900000002</v>
      </c>
      <c r="D4390" s="274"/>
      <c r="E4390" s="274"/>
      <c r="F4390" s="274"/>
      <c r="G4390" s="134">
        <v>5475115.9900000002</v>
      </c>
      <c r="H4390" s="328">
        <v>45652</v>
      </c>
      <c r="I4390" s="331">
        <v>45653</v>
      </c>
      <c r="J4390" s="274"/>
      <c r="K4390" s="274"/>
      <c r="L4390" s="274"/>
      <c r="M4390" s="333" t="s">
        <v>3938</v>
      </c>
      <c r="N4390" s="341">
        <v>1</v>
      </c>
      <c r="O4390" s="340">
        <v>1928</v>
      </c>
      <c r="P4390" s="341">
        <v>2024</v>
      </c>
    </row>
    <row r="4391" spans="1:16" ht="15.75" customHeight="1" x14ac:dyDescent="0.25">
      <c r="A4391" s="274" t="s">
        <v>352</v>
      </c>
      <c r="B4391" s="341" t="s">
        <v>694</v>
      </c>
      <c r="C4391" s="321">
        <v>626539.85</v>
      </c>
      <c r="D4391" s="274"/>
      <c r="E4391" s="274"/>
      <c r="F4391" s="274"/>
      <c r="G4391" s="134">
        <v>626539.85</v>
      </c>
      <c r="H4391" s="328">
        <v>45477</v>
      </c>
      <c r="I4391" s="331">
        <v>45587</v>
      </c>
      <c r="J4391" s="274"/>
      <c r="K4391" s="274"/>
      <c r="L4391" s="274"/>
      <c r="M4391" s="333" t="s">
        <v>3938</v>
      </c>
      <c r="N4391" s="341">
        <v>1</v>
      </c>
      <c r="O4391" s="340">
        <v>763.6</v>
      </c>
      <c r="P4391" s="341">
        <v>2024</v>
      </c>
    </row>
    <row r="4392" spans="1:16" ht="15.75" customHeight="1" x14ac:dyDescent="0.25">
      <c r="A4392" s="274" t="s">
        <v>4869</v>
      </c>
      <c r="B4392" s="341" t="s">
        <v>4191</v>
      </c>
      <c r="C4392" s="321">
        <v>3429359.38</v>
      </c>
      <c r="D4392" s="274"/>
      <c r="E4392" s="274"/>
      <c r="F4392" s="274"/>
      <c r="G4392" s="134">
        <v>3429359.38</v>
      </c>
      <c r="H4392" s="328">
        <v>45651</v>
      </c>
      <c r="I4392" s="331">
        <v>45666</v>
      </c>
      <c r="J4392" s="274"/>
      <c r="K4392" s="274"/>
      <c r="L4392" s="274"/>
      <c r="M4392" s="333" t="s">
        <v>3937</v>
      </c>
      <c r="N4392" s="341">
        <v>1</v>
      </c>
      <c r="O4392" s="340">
        <v>1449.9</v>
      </c>
      <c r="P4392" s="341">
        <v>2024</v>
      </c>
    </row>
    <row r="4393" spans="1:16" ht="15.75" customHeight="1" x14ac:dyDescent="0.25">
      <c r="A4393" s="274" t="s">
        <v>4870</v>
      </c>
      <c r="B4393" s="341" t="s">
        <v>4195</v>
      </c>
      <c r="C4393" s="321">
        <v>3843015.67</v>
      </c>
      <c r="D4393" s="274"/>
      <c r="E4393" s="274"/>
      <c r="F4393" s="274"/>
      <c r="G4393" s="134">
        <v>3843015.67</v>
      </c>
      <c r="H4393" s="328">
        <v>45652</v>
      </c>
      <c r="I4393" s="331">
        <v>45672</v>
      </c>
      <c r="J4393" s="274"/>
      <c r="K4393" s="274"/>
      <c r="L4393" s="274"/>
      <c r="M4393" s="333" t="s">
        <v>3938</v>
      </c>
      <c r="N4393" s="341">
        <v>1</v>
      </c>
      <c r="O4393" s="340">
        <v>797.6</v>
      </c>
      <c r="P4393" s="341">
        <v>2024</v>
      </c>
    </row>
    <row r="4394" spans="1:16" ht="15.75" customHeight="1" x14ac:dyDescent="0.25">
      <c r="A4394" s="274" t="s">
        <v>4871</v>
      </c>
      <c r="B4394" s="341" t="s">
        <v>4195</v>
      </c>
      <c r="C4394" s="321">
        <v>3929964.64</v>
      </c>
      <c r="D4394" s="274"/>
      <c r="E4394" s="274"/>
      <c r="F4394" s="274"/>
      <c r="G4394" s="134">
        <v>3929964.64</v>
      </c>
      <c r="H4394" s="328">
        <v>45653</v>
      </c>
      <c r="I4394" s="331">
        <v>45670</v>
      </c>
      <c r="J4394" s="274"/>
      <c r="K4394" s="274"/>
      <c r="L4394" s="274"/>
      <c r="M4394" s="333" t="s">
        <v>3938</v>
      </c>
      <c r="N4394" s="341">
        <v>1</v>
      </c>
      <c r="O4394" s="340">
        <v>805.7</v>
      </c>
      <c r="P4394" s="341">
        <v>2024</v>
      </c>
    </row>
    <row r="4395" spans="1:16" ht="15.75" customHeight="1" x14ac:dyDescent="0.25">
      <c r="A4395" s="274" t="s">
        <v>4872</v>
      </c>
      <c r="B4395" s="338" t="s">
        <v>4743</v>
      </c>
      <c r="C4395" s="321">
        <v>3368204.6</v>
      </c>
      <c r="D4395" s="274"/>
      <c r="E4395" s="274"/>
      <c r="F4395" s="274"/>
      <c r="G4395" s="134">
        <v>3368204.6</v>
      </c>
      <c r="H4395" s="328">
        <v>45632</v>
      </c>
      <c r="I4395" s="331">
        <v>45667</v>
      </c>
      <c r="J4395" s="274"/>
      <c r="K4395" s="274"/>
      <c r="L4395" s="274"/>
      <c r="M4395" s="333" t="s">
        <v>3937</v>
      </c>
      <c r="N4395" s="341">
        <v>1</v>
      </c>
      <c r="O4395" s="340">
        <v>1308.5</v>
      </c>
      <c r="P4395" s="341">
        <v>2024</v>
      </c>
    </row>
    <row r="4396" spans="1:16" ht="15.75" customHeight="1" x14ac:dyDescent="0.25">
      <c r="A4396" s="274" t="s">
        <v>4873</v>
      </c>
      <c r="B4396" s="338" t="s">
        <v>4743</v>
      </c>
      <c r="C4396" s="321">
        <v>3168568.52</v>
      </c>
      <c r="D4396" s="274"/>
      <c r="E4396" s="274"/>
      <c r="F4396" s="274"/>
      <c r="G4396" s="134">
        <v>3168568.52</v>
      </c>
      <c r="H4396" s="328">
        <v>45643</v>
      </c>
      <c r="I4396" s="331">
        <v>45667</v>
      </c>
      <c r="J4396" s="274"/>
      <c r="K4396" s="274"/>
      <c r="L4396" s="274"/>
      <c r="M4396" s="333" t="s">
        <v>3937</v>
      </c>
      <c r="N4396" s="341">
        <v>1</v>
      </c>
      <c r="O4396" s="340">
        <v>1302.4000000000001</v>
      </c>
      <c r="P4396" s="341">
        <v>2024</v>
      </c>
    </row>
    <row r="4397" spans="1:16" ht="15.75" customHeight="1" x14ac:dyDescent="0.25">
      <c r="A4397" s="274" t="s">
        <v>4874</v>
      </c>
      <c r="B4397" s="338" t="s">
        <v>4743</v>
      </c>
      <c r="C4397" s="321">
        <v>2976496.3</v>
      </c>
      <c r="D4397" s="274"/>
      <c r="E4397" s="274"/>
      <c r="F4397" s="274"/>
      <c r="G4397" s="134">
        <v>2976496.3</v>
      </c>
      <c r="H4397" s="328">
        <v>45639</v>
      </c>
      <c r="I4397" s="331">
        <v>45667</v>
      </c>
      <c r="J4397" s="274"/>
      <c r="K4397" s="274"/>
      <c r="L4397" s="274"/>
      <c r="M4397" s="333" t="s">
        <v>3937</v>
      </c>
      <c r="N4397" s="341">
        <v>1</v>
      </c>
      <c r="O4397" s="340">
        <v>1283.7</v>
      </c>
      <c r="P4397" s="341">
        <v>2024</v>
      </c>
    </row>
    <row r="4398" spans="1:16" ht="15.75" customHeight="1" x14ac:dyDescent="0.25">
      <c r="A4398" s="360" t="s">
        <v>4881</v>
      </c>
      <c r="B4398" s="363" t="s">
        <v>4162</v>
      </c>
      <c r="C4398" s="321">
        <v>3911243.34</v>
      </c>
      <c r="D4398" s="360"/>
      <c r="E4398" s="360"/>
      <c r="F4398" s="360"/>
      <c r="G4398" s="363">
        <v>3911243.34</v>
      </c>
      <c r="H4398" s="328">
        <v>45643</v>
      </c>
      <c r="I4398" s="331">
        <v>45680</v>
      </c>
      <c r="J4398" s="360"/>
      <c r="K4398" s="360"/>
      <c r="L4398" s="360"/>
      <c r="M4398" s="333" t="s">
        <v>3938</v>
      </c>
      <c r="N4398" s="341">
        <v>1</v>
      </c>
      <c r="O4398" s="340">
        <v>660.3</v>
      </c>
      <c r="P4398" s="341">
        <v>2024</v>
      </c>
    </row>
    <row r="4399" spans="1:16" ht="15.75" customHeight="1" x14ac:dyDescent="0.25">
      <c r="A4399" s="360" t="s">
        <v>4882</v>
      </c>
      <c r="B4399" s="363" t="s">
        <v>4162</v>
      </c>
      <c r="C4399" s="321">
        <v>3911101.08</v>
      </c>
      <c r="D4399" s="360"/>
      <c r="E4399" s="360"/>
      <c r="F4399" s="360"/>
      <c r="G4399" s="363">
        <v>3911101.08</v>
      </c>
      <c r="H4399" s="328">
        <v>45643</v>
      </c>
      <c r="I4399" s="331">
        <v>45680</v>
      </c>
      <c r="J4399" s="360"/>
      <c r="K4399" s="360"/>
      <c r="L4399" s="360"/>
      <c r="M4399" s="333" t="s">
        <v>3938</v>
      </c>
      <c r="N4399" s="341">
        <v>1</v>
      </c>
      <c r="O4399" s="340">
        <v>669.6</v>
      </c>
      <c r="P4399" s="341">
        <v>2024</v>
      </c>
    </row>
    <row r="4400" spans="1:16" ht="15.75" customHeight="1" x14ac:dyDescent="0.25">
      <c r="A4400" s="360" t="s">
        <v>4883</v>
      </c>
      <c r="B4400" s="363" t="s">
        <v>4195</v>
      </c>
      <c r="C4400" s="321">
        <v>3571654.26</v>
      </c>
      <c r="D4400" s="360"/>
      <c r="E4400" s="360"/>
      <c r="F4400" s="360"/>
      <c r="G4400" s="363">
        <v>3571654.26</v>
      </c>
      <c r="H4400" s="328">
        <v>45674</v>
      </c>
      <c r="I4400" s="331">
        <v>45680</v>
      </c>
      <c r="J4400" s="360"/>
      <c r="K4400" s="360"/>
      <c r="L4400" s="360"/>
      <c r="M4400" s="333" t="s">
        <v>3938</v>
      </c>
      <c r="N4400" s="341">
        <v>1</v>
      </c>
      <c r="O4400" s="340">
        <v>607.20000000000005</v>
      </c>
      <c r="P4400" s="341">
        <v>2025</v>
      </c>
    </row>
    <row r="4401" spans="1:16" ht="15.75" customHeight="1" x14ac:dyDescent="0.25">
      <c r="A4401" s="360" t="s">
        <v>4884</v>
      </c>
      <c r="B4401" s="363" t="s">
        <v>4162</v>
      </c>
      <c r="C4401" s="321">
        <v>3911276.94</v>
      </c>
      <c r="D4401" s="360"/>
      <c r="E4401" s="360"/>
      <c r="F4401" s="360"/>
      <c r="G4401" s="363">
        <v>3911276.94</v>
      </c>
      <c r="H4401" s="328">
        <v>45679</v>
      </c>
      <c r="I4401" s="331">
        <v>45695</v>
      </c>
      <c r="J4401" s="360"/>
      <c r="K4401" s="360"/>
      <c r="L4401" s="360"/>
      <c r="M4401" s="333" t="s">
        <v>3938</v>
      </c>
      <c r="N4401" s="341">
        <v>1</v>
      </c>
      <c r="O4401" s="340">
        <v>664.1</v>
      </c>
      <c r="P4401" s="341">
        <v>2025</v>
      </c>
    </row>
    <row r="4402" spans="1:16" ht="15.75" customHeight="1" x14ac:dyDescent="0.25">
      <c r="A4402" s="360" t="s">
        <v>4885</v>
      </c>
      <c r="B4402" s="363" t="s">
        <v>694</v>
      </c>
      <c r="C4402" s="321">
        <v>3035201.28</v>
      </c>
      <c r="D4402" s="360"/>
      <c r="E4402" s="360"/>
      <c r="F4402" s="360"/>
      <c r="G4402" s="363">
        <v>3035201.28</v>
      </c>
      <c r="H4402" s="328">
        <v>45693</v>
      </c>
      <c r="I4402" s="331">
        <v>45695</v>
      </c>
      <c r="J4402" s="360"/>
      <c r="K4402" s="360"/>
      <c r="L4402" s="360"/>
      <c r="M4402" s="333" t="s">
        <v>3938</v>
      </c>
      <c r="N4402" s="341">
        <v>1</v>
      </c>
      <c r="O4402" s="340">
        <v>701.3</v>
      </c>
      <c r="P4402" s="341">
        <v>2025</v>
      </c>
    </row>
    <row r="4403" spans="1:16" ht="15.75" customHeight="1" x14ac:dyDescent="0.25">
      <c r="A4403" s="360" t="s">
        <v>4886</v>
      </c>
      <c r="B4403" s="363" t="s">
        <v>2112</v>
      </c>
      <c r="C4403" s="321">
        <v>8645248.3900000006</v>
      </c>
      <c r="D4403" s="360"/>
      <c r="E4403" s="360"/>
      <c r="F4403" s="360"/>
      <c r="G4403" s="363">
        <v>8645248.3900000006</v>
      </c>
      <c r="H4403" s="328">
        <v>45694</v>
      </c>
      <c r="I4403" s="331">
        <v>45701</v>
      </c>
      <c r="J4403" s="360"/>
      <c r="K4403" s="360"/>
      <c r="L4403" s="360"/>
      <c r="M4403" s="333" t="s">
        <v>3938</v>
      </c>
      <c r="N4403" s="341">
        <v>1</v>
      </c>
      <c r="O4403" s="340">
        <v>4714.8999999999996</v>
      </c>
      <c r="P4403" s="341">
        <v>2025</v>
      </c>
    </row>
    <row r="4404" spans="1:16" ht="15.75" customHeight="1" x14ac:dyDescent="0.25">
      <c r="A4404" s="360" t="s">
        <v>4887</v>
      </c>
      <c r="B4404" s="363" t="s">
        <v>4195</v>
      </c>
      <c r="C4404" s="321">
        <v>4472287.38</v>
      </c>
      <c r="D4404" s="360"/>
      <c r="E4404" s="360"/>
      <c r="F4404" s="360"/>
      <c r="G4404" s="363">
        <v>4472287.38</v>
      </c>
      <c r="H4404" s="328">
        <v>45705</v>
      </c>
      <c r="I4404" s="331">
        <v>45709</v>
      </c>
      <c r="J4404" s="360"/>
      <c r="K4404" s="360"/>
      <c r="L4404" s="360"/>
      <c r="M4404" s="333" t="s">
        <v>3938</v>
      </c>
      <c r="N4404" s="341">
        <v>1</v>
      </c>
      <c r="O4404" s="340">
        <v>869.5</v>
      </c>
      <c r="P4404" s="341">
        <v>2025</v>
      </c>
    </row>
    <row r="4405" spans="1:16" ht="15.75" customHeight="1" x14ac:dyDescent="0.25">
      <c r="A4405" s="360" t="s">
        <v>4888</v>
      </c>
      <c r="B4405" s="363" t="s">
        <v>4083</v>
      </c>
      <c r="C4405" s="321">
        <v>5786663.4199999999</v>
      </c>
      <c r="D4405" s="360"/>
      <c r="E4405" s="360"/>
      <c r="F4405" s="360"/>
      <c r="G4405" s="363">
        <v>5786663.4199999999</v>
      </c>
      <c r="H4405" s="328">
        <v>45653</v>
      </c>
      <c r="I4405" s="331">
        <v>45654</v>
      </c>
      <c r="J4405" s="360"/>
      <c r="K4405" s="360"/>
      <c r="L4405" s="360"/>
      <c r="M4405" s="333" t="s">
        <v>3938</v>
      </c>
      <c r="N4405" s="341">
        <v>1</v>
      </c>
      <c r="O4405" s="340">
        <v>1074.3</v>
      </c>
      <c r="P4405" s="341">
        <v>2024</v>
      </c>
    </row>
    <row r="4406" spans="1:16" ht="15.75" customHeight="1" x14ac:dyDescent="0.25">
      <c r="A4406" s="274" t="s">
        <v>4902</v>
      </c>
      <c r="B4406" s="325" t="s">
        <v>2112</v>
      </c>
      <c r="C4406" s="321">
        <v>5076084.96</v>
      </c>
      <c r="D4406" s="360"/>
      <c r="E4406" s="360"/>
      <c r="F4406" s="360"/>
      <c r="G4406" s="363">
        <v>5076084.96</v>
      </c>
      <c r="H4406" s="328">
        <v>45705</v>
      </c>
      <c r="I4406" s="331">
        <v>45716</v>
      </c>
      <c r="J4406" s="360"/>
      <c r="K4406" s="360"/>
      <c r="L4406" s="360"/>
      <c r="M4406" s="333" t="s">
        <v>3938</v>
      </c>
      <c r="N4406" s="341">
        <v>1</v>
      </c>
      <c r="O4406" s="340">
        <v>1050.3</v>
      </c>
      <c r="P4406" s="214">
        <v>2025</v>
      </c>
    </row>
    <row r="4407" spans="1:16" ht="15.75" customHeight="1" x14ac:dyDescent="0.25">
      <c r="A4407" s="274" t="s">
        <v>4903</v>
      </c>
      <c r="B4407" s="325" t="s">
        <v>2112</v>
      </c>
      <c r="C4407" s="321">
        <v>3127539.89</v>
      </c>
      <c r="D4407" s="360"/>
      <c r="E4407" s="360"/>
      <c r="F4407" s="360"/>
      <c r="G4407" s="363">
        <v>3127539.89</v>
      </c>
      <c r="H4407" s="328">
        <v>45705</v>
      </c>
      <c r="I4407" s="331">
        <v>45716</v>
      </c>
      <c r="J4407" s="360"/>
      <c r="K4407" s="360"/>
      <c r="L4407" s="360"/>
      <c r="M4407" s="333" t="s">
        <v>3938</v>
      </c>
      <c r="N4407" s="341">
        <v>1</v>
      </c>
      <c r="O4407" s="340">
        <v>611.4</v>
      </c>
      <c r="P4407" s="214">
        <v>2025</v>
      </c>
    </row>
    <row r="4408" spans="1:16" ht="15.75" customHeight="1" x14ac:dyDescent="0.25">
      <c r="A4408" s="274" t="s">
        <v>4904</v>
      </c>
      <c r="B4408" s="325" t="s">
        <v>2112</v>
      </c>
      <c r="C4408" s="321">
        <v>2177819.2400000002</v>
      </c>
      <c r="D4408" s="360"/>
      <c r="E4408" s="360"/>
      <c r="F4408" s="360"/>
      <c r="G4408" s="363">
        <v>2177819.2400000002</v>
      </c>
      <c r="H4408" s="328">
        <v>45705</v>
      </c>
      <c r="I4408" s="331">
        <v>45716</v>
      </c>
      <c r="J4408" s="360"/>
      <c r="K4408" s="360"/>
      <c r="L4408" s="360"/>
      <c r="M4408" s="333" t="s">
        <v>3938</v>
      </c>
      <c r="N4408" s="341">
        <v>1</v>
      </c>
      <c r="O4408" s="340">
        <v>398.9</v>
      </c>
      <c r="P4408" s="214">
        <v>2025</v>
      </c>
    </row>
    <row r="4409" spans="1:16" ht="15.75" customHeight="1" x14ac:dyDescent="0.25">
      <c r="A4409" s="274" t="s">
        <v>1195</v>
      </c>
      <c r="B4409" s="341" t="s">
        <v>4154</v>
      </c>
      <c r="C4409" s="321">
        <v>4263725.9400000004</v>
      </c>
      <c r="D4409" s="360"/>
      <c r="E4409" s="360"/>
      <c r="F4409" s="360"/>
      <c r="G4409" s="363">
        <v>4263725.9400000004</v>
      </c>
      <c r="H4409" s="328">
        <v>45653</v>
      </c>
      <c r="I4409" s="331">
        <v>45698</v>
      </c>
      <c r="J4409" s="360"/>
      <c r="K4409" s="360"/>
      <c r="L4409" s="360"/>
      <c r="M4409" s="333" t="s">
        <v>3938</v>
      </c>
      <c r="N4409" s="341">
        <v>1</v>
      </c>
      <c r="O4409" s="340">
        <v>643</v>
      </c>
      <c r="P4409" s="214">
        <v>2024</v>
      </c>
    </row>
    <row r="4410" spans="1:16" ht="15.75" customHeight="1" x14ac:dyDescent="0.25">
      <c r="A4410" s="274" t="s">
        <v>4905</v>
      </c>
      <c r="B4410" s="341" t="s">
        <v>2081</v>
      </c>
      <c r="C4410" s="321">
        <v>5093817.0599999996</v>
      </c>
      <c r="D4410" s="360"/>
      <c r="E4410" s="360"/>
      <c r="F4410" s="360"/>
      <c r="G4410" s="363">
        <v>5093817.0599999996</v>
      </c>
      <c r="H4410" s="328">
        <v>45695</v>
      </c>
      <c r="I4410" s="331">
        <v>45716</v>
      </c>
      <c r="J4410" s="360"/>
      <c r="K4410" s="360"/>
      <c r="L4410" s="360"/>
      <c r="M4410" s="333" t="s">
        <v>3938</v>
      </c>
      <c r="N4410" s="341">
        <v>1</v>
      </c>
      <c r="O4410" s="340">
        <v>946.9</v>
      </c>
      <c r="P4410" s="214">
        <v>2025</v>
      </c>
    </row>
    <row r="4411" spans="1:16" ht="15.75" customHeight="1" x14ac:dyDescent="0.25">
      <c r="A4411" s="154" t="s">
        <v>4919</v>
      </c>
      <c r="B4411" s="341" t="s">
        <v>4511</v>
      </c>
      <c r="C4411" s="321">
        <v>1102569.3799999999</v>
      </c>
      <c r="D4411" s="274"/>
      <c r="E4411" s="274"/>
      <c r="F4411" s="274"/>
      <c r="G4411" s="134">
        <v>1102569.3799999999</v>
      </c>
      <c r="H4411" s="274" t="s">
        <v>4920</v>
      </c>
      <c r="I4411" s="331">
        <v>45705</v>
      </c>
      <c r="J4411" s="274"/>
      <c r="K4411" s="274"/>
      <c r="L4411" s="274"/>
      <c r="M4411" s="333" t="s">
        <v>3556</v>
      </c>
      <c r="N4411" s="214">
        <v>3</v>
      </c>
      <c r="O4411" s="340">
        <v>836.4</v>
      </c>
      <c r="P4411" s="341">
        <v>2024</v>
      </c>
    </row>
    <row r="4412" spans="1:16" ht="15.75" customHeight="1" x14ac:dyDescent="0.25">
      <c r="A4412" s="154" t="s">
        <v>4921</v>
      </c>
      <c r="B4412" s="366" t="s">
        <v>4154</v>
      </c>
      <c r="C4412" s="366">
        <v>1982451.85</v>
      </c>
      <c r="D4412" s="154"/>
      <c r="E4412" s="154"/>
      <c r="F4412" s="154"/>
      <c r="G4412" s="366">
        <v>1982451.85</v>
      </c>
      <c r="H4412" s="328">
        <v>45629</v>
      </c>
      <c r="I4412" s="331">
        <v>45742</v>
      </c>
      <c r="J4412" s="154"/>
      <c r="K4412" s="154"/>
      <c r="L4412" s="154"/>
      <c r="M4412" s="333" t="s">
        <v>3939</v>
      </c>
      <c r="N4412" s="341">
        <v>2</v>
      </c>
      <c r="O4412" s="340">
        <v>352.1</v>
      </c>
      <c r="P4412" s="341">
        <v>2024</v>
      </c>
    </row>
    <row r="4413" spans="1:16" ht="15.75" customHeight="1" x14ac:dyDescent="0.25">
      <c r="A4413" s="154" t="s">
        <v>4922</v>
      </c>
      <c r="B4413" s="366" t="s">
        <v>4195</v>
      </c>
      <c r="C4413" s="366">
        <v>4800109.08</v>
      </c>
      <c r="D4413" s="154"/>
      <c r="E4413" s="154"/>
      <c r="F4413" s="154"/>
      <c r="G4413" s="366">
        <v>4800109.08</v>
      </c>
      <c r="H4413" s="328">
        <v>45735</v>
      </c>
      <c r="I4413" s="331">
        <v>45743</v>
      </c>
      <c r="J4413" s="154"/>
      <c r="K4413" s="154"/>
      <c r="L4413" s="154"/>
      <c r="M4413" s="333" t="s">
        <v>3938</v>
      </c>
      <c r="N4413" s="341">
        <v>1</v>
      </c>
      <c r="O4413" s="340">
        <v>877.2</v>
      </c>
      <c r="P4413" s="341">
        <v>2025</v>
      </c>
    </row>
    <row r="4414" spans="1:16" ht="15.75" customHeight="1" x14ac:dyDescent="0.25">
      <c r="A4414" s="154" t="s">
        <v>4923</v>
      </c>
      <c r="B4414" s="366" t="s">
        <v>694</v>
      </c>
      <c r="C4414" s="366">
        <v>5197417.9800000004</v>
      </c>
      <c r="D4414" s="154"/>
      <c r="E4414" s="154"/>
      <c r="F4414" s="154"/>
      <c r="G4414" s="366">
        <v>5197417.9800000004</v>
      </c>
      <c r="H4414" s="328">
        <v>45744</v>
      </c>
      <c r="I4414" s="331">
        <v>45750</v>
      </c>
      <c r="J4414" s="154"/>
      <c r="K4414" s="154"/>
      <c r="L4414" s="154"/>
      <c r="M4414" s="333" t="s">
        <v>3938</v>
      </c>
      <c r="N4414" s="341">
        <v>1</v>
      </c>
      <c r="O4414" s="340">
        <v>1498.3</v>
      </c>
      <c r="P4414" s="341">
        <v>2025</v>
      </c>
    </row>
    <row r="4415" spans="1:16" ht="15.75" customHeight="1" x14ac:dyDescent="0.25">
      <c r="A4415" s="154" t="s">
        <v>4924</v>
      </c>
      <c r="B4415" s="366" t="s">
        <v>4195</v>
      </c>
      <c r="C4415" s="366">
        <v>6475338.0499999998</v>
      </c>
      <c r="D4415" s="154"/>
      <c r="E4415" s="154"/>
      <c r="F4415" s="154"/>
      <c r="G4415" s="366">
        <v>6475338.0499999998</v>
      </c>
      <c r="H4415" s="328">
        <v>45735</v>
      </c>
      <c r="I4415" s="331">
        <v>45748</v>
      </c>
      <c r="J4415" s="154"/>
      <c r="K4415" s="154"/>
      <c r="L4415" s="154"/>
      <c r="M4415" s="333" t="s">
        <v>3938</v>
      </c>
      <c r="N4415" s="341">
        <v>1</v>
      </c>
      <c r="O4415" s="340">
        <v>3369.7</v>
      </c>
      <c r="P4415" s="341">
        <v>2025</v>
      </c>
    </row>
    <row r="4416" spans="1:16" ht="15.75" customHeight="1" x14ac:dyDescent="0.25">
      <c r="A4416" s="154" t="s">
        <v>4925</v>
      </c>
      <c r="B4416" s="366" t="s">
        <v>4195</v>
      </c>
      <c r="C4416" s="366">
        <v>5189632.6100000003</v>
      </c>
      <c r="D4416" s="154"/>
      <c r="E4416" s="154"/>
      <c r="F4416" s="154"/>
      <c r="G4416" s="366">
        <v>5189632.6100000003</v>
      </c>
      <c r="H4416" s="328">
        <v>45740</v>
      </c>
      <c r="I4416" s="331">
        <v>45755</v>
      </c>
      <c r="J4416" s="154"/>
      <c r="K4416" s="154"/>
      <c r="L4416" s="154"/>
      <c r="M4416" s="333" t="s">
        <v>3938</v>
      </c>
      <c r="N4416" s="341">
        <v>1</v>
      </c>
      <c r="O4416" s="340">
        <v>1020.7</v>
      </c>
      <c r="P4416" s="341">
        <v>2025</v>
      </c>
    </row>
    <row r="4417" spans="1:16" ht="15.75" customHeight="1" x14ac:dyDescent="0.25">
      <c r="A4417" s="274" t="s">
        <v>4941</v>
      </c>
      <c r="B4417" s="341" t="s">
        <v>4195</v>
      </c>
      <c r="C4417" s="321">
        <v>3373222.57</v>
      </c>
      <c r="D4417" s="154"/>
      <c r="E4417" s="154"/>
      <c r="F4417" s="154"/>
      <c r="G4417" s="366">
        <v>3373222.57</v>
      </c>
      <c r="H4417" s="328">
        <v>45762</v>
      </c>
      <c r="I4417" s="331">
        <v>45763</v>
      </c>
      <c r="J4417" s="154"/>
      <c r="K4417" s="154"/>
      <c r="L4417" s="154"/>
      <c r="M4417" s="333" t="s">
        <v>3938</v>
      </c>
      <c r="N4417" s="341">
        <v>1</v>
      </c>
      <c r="O4417" s="340">
        <v>617.9</v>
      </c>
      <c r="P4417" s="341">
        <v>2025</v>
      </c>
    </row>
    <row r="4418" spans="1:16" ht="15.75" customHeight="1" x14ac:dyDescent="0.25">
      <c r="A4418" s="274" t="s">
        <v>4942</v>
      </c>
      <c r="B4418" s="341" t="s">
        <v>4162</v>
      </c>
      <c r="C4418" s="321">
        <v>11138099.5</v>
      </c>
      <c r="D4418" s="154"/>
      <c r="E4418" s="154"/>
      <c r="F4418" s="154"/>
      <c r="G4418" s="366">
        <v>11138099.5</v>
      </c>
      <c r="H4418" s="328">
        <v>45736</v>
      </c>
      <c r="I4418" s="331">
        <v>45754</v>
      </c>
      <c r="J4418" s="154"/>
      <c r="K4418" s="154"/>
      <c r="L4418" s="154"/>
      <c r="M4418" s="333" t="s">
        <v>3938</v>
      </c>
      <c r="N4418" s="341">
        <v>1</v>
      </c>
      <c r="O4418" s="340">
        <v>6053.7</v>
      </c>
      <c r="P4418" s="341">
        <v>2025</v>
      </c>
    </row>
    <row r="4419" spans="1:16" ht="15.75" customHeight="1" x14ac:dyDescent="0.25">
      <c r="A4419" s="274" t="s">
        <v>4943</v>
      </c>
      <c r="B4419" s="341" t="s">
        <v>4083</v>
      </c>
      <c r="C4419" s="321">
        <v>3291818.93</v>
      </c>
      <c r="D4419" s="154"/>
      <c r="E4419" s="154"/>
      <c r="F4419" s="154"/>
      <c r="G4419" s="366">
        <v>3291818.93</v>
      </c>
      <c r="H4419" s="328">
        <v>45722</v>
      </c>
      <c r="I4419" s="331">
        <v>45754</v>
      </c>
      <c r="J4419" s="154"/>
      <c r="K4419" s="154"/>
      <c r="L4419" s="154"/>
      <c r="M4419" s="333" t="s">
        <v>3937</v>
      </c>
      <c r="N4419" s="341">
        <v>1</v>
      </c>
      <c r="O4419" s="340">
        <v>1436.7</v>
      </c>
      <c r="P4419" s="341">
        <v>2025</v>
      </c>
    </row>
    <row r="4420" spans="1:16" ht="15.75" customHeight="1" x14ac:dyDescent="0.25">
      <c r="A4420" s="274" t="s">
        <v>4944</v>
      </c>
      <c r="B4420" s="341" t="s">
        <v>4083</v>
      </c>
      <c r="C4420" s="321">
        <v>3314920.98</v>
      </c>
      <c r="D4420" s="154"/>
      <c r="E4420" s="154"/>
      <c r="F4420" s="154"/>
      <c r="G4420" s="366">
        <v>3314920.98</v>
      </c>
      <c r="H4420" s="328">
        <v>45722</v>
      </c>
      <c r="I4420" s="331">
        <v>45763</v>
      </c>
      <c r="J4420" s="154"/>
      <c r="K4420" s="154"/>
      <c r="L4420" s="154"/>
      <c r="M4420" s="333" t="s">
        <v>3937</v>
      </c>
      <c r="N4420" s="341">
        <v>1</v>
      </c>
      <c r="O4420" s="340">
        <v>1437.2</v>
      </c>
      <c r="P4420" s="341">
        <v>2025</v>
      </c>
    </row>
    <row r="4421" spans="1:16" ht="15.75" customHeight="1" x14ac:dyDescent="0.25">
      <c r="A4421" s="274" t="s">
        <v>4945</v>
      </c>
      <c r="B4421" s="341" t="s">
        <v>4083</v>
      </c>
      <c r="C4421" s="321">
        <v>3292149.5</v>
      </c>
      <c r="D4421" s="154"/>
      <c r="E4421" s="154"/>
      <c r="F4421" s="154"/>
      <c r="G4421" s="366">
        <v>3292149.5</v>
      </c>
      <c r="H4421" s="328">
        <v>45721</v>
      </c>
      <c r="I4421" s="331">
        <v>45754</v>
      </c>
      <c r="J4421" s="154"/>
      <c r="K4421" s="154"/>
      <c r="L4421" s="154"/>
      <c r="M4421" s="333" t="s">
        <v>3937</v>
      </c>
      <c r="N4421" s="341">
        <v>1</v>
      </c>
      <c r="O4421" s="340">
        <v>1446</v>
      </c>
      <c r="P4421" s="341">
        <v>2025</v>
      </c>
    </row>
    <row r="4422" spans="1:16" ht="15.75" customHeight="1" x14ac:dyDescent="0.25">
      <c r="A4422" s="274" t="s">
        <v>4946</v>
      </c>
      <c r="B4422" s="341" t="s">
        <v>4191</v>
      </c>
      <c r="C4422" s="321">
        <v>3319992.79</v>
      </c>
      <c r="D4422" s="154"/>
      <c r="E4422" s="154"/>
      <c r="F4422" s="154"/>
      <c r="G4422" s="366">
        <v>3319992.79</v>
      </c>
      <c r="H4422" s="328">
        <v>45751</v>
      </c>
      <c r="I4422" s="331">
        <v>45765</v>
      </c>
      <c r="J4422" s="154"/>
      <c r="K4422" s="154"/>
      <c r="L4422" s="154"/>
      <c r="M4422" s="333" t="s">
        <v>3937</v>
      </c>
      <c r="N4422" s="341">
        <v>1</v>
      </c>
      <c r="O4422" s="340">
        <v>1450</v>
      </c>
      <c r="P4422" s="341">
        <v>2025</v>
      </c>
    </row>
  </sheetData>
  <autoFilter ref="A1:P4346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4076">
    <cfRule type="duplicateValues" dxfId="196" priority="201"/>
  </conditionalFormatting>
  <conditionalFormatting sqref="A4076">
    <cfRule type="duplicateValues" dxfId="195" priority="202"/>
    <cfRule type="duplicateValues" dxfId="194" priority="203"/>
  </conditionalFormatting>
  <conditionalFormatting sqref="A4077">
    <cfRule type="duplicateValues" dxfId="193" priority="200"/>
  </conditionalFormatting>
  <conditionalFormatting sqref="A4077">
    <cfRule type="duplicateValues" dxfId="192" priority="199"/>
  </conditionalFormatting>
  <conditionalFormatting sqref="A4077">
    <cfRule type="duplicateValues" dxfId="191" priority="197"/>
    <cfRule type="duplicateValues" dxfId="190" priority="198"/>
  </conditionalFormatting>
  <conditionalFormatting sqref="A4078">
    <cfRule type="duplicateValues" dxfId="189" priority="194"/>
  </conditionalFormatting>
  <conditionalFormatting sqref="A4078">
    <cfRule type="duplicateValues" dxfId="188" priority="195"/>
    <cfRule type="duplicateValues" dxfId="187" priority="196"/>
  </conditionalFormatting>
  <conditionalFormatting sqref="A4079">
    <cfRule type="duplicateValues" dxfId="186" priority="191"/>
  </conditionalFormatting>
  <conditionalFormatting sqref="A4079">
    <cfRule type="duplicateValues" dxfId="185" priority="192"/>
    <cfRule type="duplicateValues" dxfId="184" priority="193"/>
  </conditionalFormatting>
  <conditionalFormatting sqref="A4080">
    <cfRule type="duplicateValues" dxfId="183" priority="188"/>
  </conditionalFormatting>
  <conditionalFormatting sqref="A4080">
    <cfRule type="duplicateValues" dxfId="182" priority="189"/>
    <cfRule type="duplicateValues" dxfId="181" priority="190"/>
  </conditionalFormatting>
  <conditionalFormatting sqref="A4081">
    <cfRule type="duplicateValues" dxfId="180" priority="185"/>
  </conditionalFormatting>
  <conditionalFormatting sqref="A4081">
    <cfRule type="duplicateValues" dxfId="179" priority="186"/>
    <cfRule type="duplicateValues" dxfId="178" priority="187"/>
  </conditionalFormatting>
  <conditionalFormatting sqref="A4082">
    <cfRule type="duplicateValues" dxfId="177" priority="182"/>
  </conditionalFormatting>
  <conditionalFormatting sqref="A4082">
    <cfRule type="duplicateValues" dxfId="176" priority="183"/>
    <cfRule type="duplicateValues" dxfId="175" priority="184"/>
  </conditionalFormatting>
  <conditionalFormatting sqref="A4083">
    <cfRule type="duplicateValues" dxfId="174" priority="179"/>
  </conditionalFormatting>
  <conditionalFormatting sqref="A4083">
    <cfRule type="duplicateValues" dxfId="173" priority="180"/>
    <cfRule type="duplicateValues" dxfId="172" priority="181"/>
  </conditionalFormatting>
  <conditionalFormatting sqref="A4084">
    <cfRule type="duplicateValues" dxfId="171" priority="176"/>
  </conditionalFormatting>
  <conditionalFormatting sqref="A4084">
    <cfRule type="duplicateValues" dxfId="170" priority="177"/>
    <cfRule type="duplicateValues" dxfId="169" priority="178"/>
  </conditionalFormatting>
  <conditionalFormatting sqref="A4086">
    <cfRule type="duplicateValues" dxfId="168" priority="173"/>
  </conditionalFormatting>
  <conditionalFormatting sqref="A4086">
    <cfRule type="duplicateValues" dxfId="167" priority="174"/>
    <cfRule type="duplicateValues" dxfId="166" priority="175"/>
  </conditionalFormatting>
  <conditionalFormatting sqref="A4087">
    <cfRule type="duplicateValues" dxfId="165" priority="170"/>
  </conditionalFormatting>
  <conditionalFormatting sqref="A4087">
    <cfRule type="duplicateValues" dxfId="164" priority="171"/>
    <cfRule type="duplicateValues" dxfId="163" priority="172"/>
  </conditionalFormatting>
  <conditionalFormatting sqref="A4091">
    <cfRule type="duplicateValues" dxfId="162" priority="167"/>
  </conditionalFormatting>
  <conditionalFormatting sqref="A4091">
    <cfRule type="duplicateValues" dxfId="161" priority="168"/>
    <cfRule type="duplicateValues" dxfId="160" priority="169"/>
  </conditionalFormatting>
  <conditionalFormatting sqref="A4097">
    <cfRule type="duplicateValues" dxfId="159" priority="164"/>
  </conditionalFormatting>
  <conditionalFormatting sqref="A4097">
    <cfRule type="duplicateValues" dxfId="158" priority="165"/>
    <cfRule type="duplicateValues" dxfId="157" priority="166"/>
  </conditionalFormatting>
  <conditionalFormatting sqref="A4100">
    <cfRule type="duplicateValues" dxfId="156" priority="161"/>
  </conditionalFormatting>
  <conditionalFormatting sqref="A4100">
    <cfRule type="duplicateValues" dxfId="155" priority="162"/>
    <cfRule type="duplicateValues" dxfId="154" priority="163"/>
  </conditionalFormatting>
  <conditionalFormatting sqref="A4104">
    <cfRule type="duplicateValues" dxfId="153" priority="158"/>
  </conditionalFormatting>
  <conditionalFormatting sqref="A4104">
    <cfRule type="duplicateValues" dxfId="152" priority="159"/>
    <cfRule type="duplicateValues" dxfId="151" priority="160"/>
  </conditionalFormatting>
  <conditionalFormatting sqref="A4105">
    <cfRule type="duplicateValues" dxfId="150" priority="155"/>
  </conditionalFormatting>
  <conditionalFormatting sqref="A4105">
    <cfRule type="duplicateValues" dxfId="149" priority="156"/>
    <cfRule type="duplicateValues" dxfId="148" priority="157"/>
  </conditionalFormatting>
  <conditionalFormatting sqref="A4107">
    <cfRule type="duplicateValues" dxfId="147" priority="154"/>
  </conditionalFormatting>
  <conditionalFormatting sqref="A4107">
    <cfRule type="duplicateValues" dxfId="146" priority="153"/>
  </conditionalFormatting>
  <conditionalFormatting sqref="A4107">
    <cfRule type="duplicateValues" dxfId="145" priority="151"/>
    <cfRule type="duplicateValues" dxfId="144" priority="152"/>
  </conditionalFormatting>
  <conditionalFormatting sqref="A4108">
    <cfRule type="duplicateValues" dxfId="143" priority="148"/>
  </conditionalFormatting>
  <conditionalFormatting sqref="A4108">
    <cfRule type="duplicateValues" dxfId="142" priority="149"/>
    <cfRule type="duplicateValues" dxfId="141" priority="150"/>
  </conditionalFormatting>
  <conditionalFormatting sqref="A4111">
    <cfRule type="duplicateValues" dxfId="140" priority="145"/>
  </conditionalFormatting>
  <conditionalFormatting sqref="A4111">
    <cfRule type="duplicateValues" dxfId="139" priority="146"/>
    <cfRule type="duplicateValues" dxfId="138" priority="147"/>
  </conditionalFormatting>
  <conditionalFormatting sqref="A4112">
    <cfRule type="duplicateValues" dxfId="137" priority="142"/>
  </conditionalFormatting>
  <conditionalFormatting sqref="A4112">
    <cfRule type="duplicateValues" dxfId="136" priority="143"/>
    <cfRule type="duplicateValues" dxfId="135" priority="144"/>
  </conditionalFormatting>
  <conditionalFormatting sqref="A4113">
    <cfRule type="duplicateValues" dxfId="134" priority="139"/>
  </conditionalFormatting>
  <conditionalFormatting sqref="A4113">
    <cfRule type="duplicateValues" dxfId="133" priority="140"/>
    <cfRule type="duplicateValues" dxfId="132" priority="141"/>
  </conditionalFormatting>
  <conditionalFormatting sqref="A4122">
    <cfRule type="duplicateValues" dxfId="131" priority="130"/>
  </conditionalFormatting>
  <conditionalFormatting sqref="A4122">
    <cfRule type="duplicateValues" dxfId="130" priority="131"/>
    <cfRule type="duplicateValues" dxfId="129" priority="132"/>
  </conditionalFormatting>
  <conditionalFormatting sqref="A4125">
    <cfRule type="duplicateValues" dxfId="128" priority="127"/>
  </conditionalFormatting>
  <conditionalFormatting sqref="A4125">
    <cfRule type="duplicateValues" dxfId="127" priority="128"/>
    <cfRule type="duplicateValues" dxfId="126" priority="129"/>
  </conditionalFormatting>
  <conditionalFormatting sqref="A4133">
    <cfRule type="duplicateValues" dxfId="125" priority="126"/>
  </conditionalFormatting>
  <conditionalFormatting sqref="A4133">
    <cfRule type="duplicateValues" dxfId="124" priority="125"/>
  </conditionalFormatting>
  <conditionalFormatting sqref="A4133">
    <cfRule type="duplicateValues" dxfId="123" priority="123"/>
    <cfRule type="duplicateValues" dxfId="122" priority="124"/>
  </conditionalFormatting>
  <conditionalFormatting sqref="A4146 A4159">
    <cfRule type="duplicateValues" dxfId="121" priority="120"/>
  </conditionalFormatting>
  <conditionalFormatting sqref="A4146 A4159">
    <cfRule type="duplicateValues" dxfId="120" priority="121"/>
    <cfRule type="duplicateValues" dxfId="119" priority="122"/>
  </conditionalFormatting>
  <conditionalFormatting sqref="A4151">
    <cfRule type="duplicateValues" dxfId="118" priority="117"/>
  </conditionalFormatting>
  <conditionalFormatting sqref="A4151">
    <cfRule type="duplicateValues" dxfId="117" priority="118"/>
    <cfRule type="duplicateValues" dxfId="116" priority="119"/>
  </conditionalFormatting>
  <conditionalFormatting sqref="A4155:A4158">
    <cfRule type="duplicateValues" dxfId="115" priority="114"/>
  </conditionalFormatting>
  <conditionalFormatting sqref="A4155:A4158">
    <cfRule type="duplicateValues" dxfId="114" priority="115"/>
    <cfRule type="duplicateValues" dxfId="113" priority="116"/>
  </conditionalFormatting>
  <conditionalFormatting sqref="A4161">
    <cfRule type="duplicateValues" dxfId="112" priority="113"/>
  </conditionalFormatting>
  <conditionalFormatting sqref="A4161">
    <cfRule type="duplicateValues" dxfId="111" priority="112"/>
  </conditionalFormatting>
  <conditionalFormatting sqref="A4161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71">
    <cfRule type="duplicateValues" dxfId="41" priority="41"/>
  </conditionalFormatting>
  <conditionalFormatting sqref="A4171">
    <cfRule type="duplicateValues" dxfId="40" priority="40"/>
  </conditionalFormatting>
  <conditionalFormatting sqref="A4171">
    <cfRule type="duplicateValues" dxfId="39" priority="38"/>
    <cfRule type="duplicateValues" dxfId="38" priority="39"/>
  </conditionalFormatting>
  <conditionalFormatting sqref="A4171">
    <cfRule type="duplicateValues" dxfId="37" priority="42"/>
  </conditionalFormatting>
  <conditionalFormatting sqref="A4187">
    <cfRule type="duplicateValues" dxfId="36" priority="35"/>
  </conditionalFormatting>
  <conditionalFormatting sqref="A4187">
    <cfRule type="duplicateValues" dxfId="35" priority="36"/>
    <cfRule type="duplicateValues" dxfId="34" priority="37"/>
  </conditionalFormatting>
  <conditionalFormatting sqref="A4189">
    <cfRule type="duplicateValues" dxfId="33" priority="32"/>
  </conditionalFormatting>
  <conditionalFormatting sqref="A4189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91">
    <cfRule type="duplicateValues" dxfId="24" priority="24"/>
    <cfRule type="duplicateValues" dxfId="23" priority="25"/>
  </conditionalFormatting>
  <conditionalFormatting sqref="A4209:A4211">
    <cfRule type="duplicateValues" dxfId="22" priority="23"/>
  </conditionalFormatting>
  <conditionalFormatting sqref="A4209:A4211">
    <cfRule type="duplicateValues" dxfId="21" priority="22"/>
  </conditionalFormatting>
  <conditionalFormatting sqref="A4209:A4211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41">
    <cfRule type="duplicateValues" dxfId="14" priority="15"/>
  </conditionalFormatting>
  <conditionalFormatting sqref="A4241">
    <cfRule type="duplicateValues" dxfId="13" priority="14"/>
  </conditionalFormatting>
  <conditionalFormatting sqref="A4241">
    <cfRule type="duplicateValues" dxfId="12" priority="12"/>
    <cfRule type="duplicateValues" dxfId="11" priority="13"/>
  </conditionalFormatting>
  <conditionalFormatting sqref="A4243:A4246">
    <cfRule type="duplicateValues" dxfId="10" priority="9"/>
    <cfRule type="duplicateValues" dxfId="9" priority="10"/>
  </conditionalFormatting>
  <conditionalFormatting sqref="A4243:A4246">
    <cfRule type="duplicateValues" dxfId="8" priority="11"/>
  </conditionalFormatting>
  <conditionalFormatting sqref="A4243:A4246">
    <cfRule type="duplicateValues" dxfId="7" priority="8"/>
  </conditionalFormatting>
  <conditionalFormatting sqref="A4243:A4246">
    <cfRule type="duplicateValues" dxfId="6" priority="7"/>
  </conditionalFormatting>
  <conditionalFormatting sqref="A4243:A4246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7" t="s">
        <v>861</v>
      </c>
      <c r="D7" s="367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0" t="s">
        <v>863</v>
      </c>
      <c r="D8" s="370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0" t="s">
        <v>864</v>
      </c>
      <c r="D9" s="370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1" t="s">
        <v>1997</v>
      </c>
      <c r="D10" s="371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4" t="s">
        <v>2836</v>
      </c>
      <c r="C11" s="374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7" t="s">
        <v>865</v>
      </c>
      <c r="D17" s="367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0" t="s">
        <v>2501</v>
      </c>
      <c r="D18" s="370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0" t="s">
        <v>2502</v>
      </c>
      <c r="D19" s="370"/>
      <c r="E19" s="370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0" t="s">
        <v>3345</v>
      </c>
      <c r="D20" s="370"/>
      <c r="E20" s="370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5" t="s">
        <v>3546</v>
      </c>
      <c r="D21" s="375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5" t="s">
        <v>3546</v>
      </c>
      <c r="D23" s="375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2" t="e">
        <f>G27+G28+G29+G30+G31+G32</f>
        <v>#REF!</v>
      </c>
      <c r="H25" s="373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8" t="e">
        <f>G27+G28+G29+G32</f>
        <v>#REF!</v>
      </c>
      <c r="H26" s="369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6" t="e">
        <f>'100% завершены'!#REF!</f>
        <v>#REF!</v>
      </c>
      <c r="H27" s="376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6" t="e">
        <f>#REF!</f>
        <v>#REF!</v>
      </c>
      <c r="H28" s="376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6" t="e">
        <f>#REF!</f>
        <v>#REF!</v>
      </c>
      <c r="H29" s="376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6" t="e">
        <f>#REF!</f>
        <v>#REF!</v>
      </c>
      <c r="H30" s="377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6" t="e">
        <f>#REF!</f>
        <v>#REF!</v>
      </c>
      <c r="H31" s="376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8" t="e">
        <f>#REF!</f>
        <v>#REF!</v>
      </c>
      <c r="H32" s="378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7" t="s">
        <v>1047</v>
      </c>
      <c r="D34" s="367"/>
      <c r="E34" s="367"/>
      <c r="F34" s="367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2025-04-30T06:51:31Z</dcterms:modified>
</cp:coreProperties>
</file>